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445" yWindow="90" windowWidth="14325" windowHeight="11760" tabRatio="941" activeTab="13"/>
  </bookViews>
  <sheets>
    <sheet name="сош 1" sheetId="29" r:id="rId1"/>
    <sheet name="сош 2" sheetId="26" r:id="rId2"/>
    <sheet name="сош 3" sheetId="28" r:id="rId3"/>
    <sheet name="сош 4" sheetId="31" r:id="rId4"/>
    <sheet name="сош 5" sheetId="17" r:id="rId5"/>
    <sheet name="оош 6" sheetId="27" r:id="rId6"/>
    <sheet name="сош 7" sheetId="35" r:id="rId7"/>
    <sheet name="сош 8 " sheetId="39" r:id="rId8"/>
    <sheet name="сош 10" sheetId="32" r:id="rId9"/>
    <sheet name="сош 11" sheetId="33" r:id="rId10"/>
    <sheet name="сош 12" sheetId="16" r:id="rId11"/>
    <sheet name="сош 15" sheetId="20" r:id="rId12"/>
    <sheet name="оош 16" sheetId="30" r:id="rId13"/>
    <sheet name="сош 17" sheetId="15" r:id="rId14"/>
    <sheet name="сош 18" sheetId="22" r:id="rId15"/>
    <sheet name="оош 19" sheetId="19" r:id="rId16"/>
    <sheet name="оош 28" sheetId="25" r:id="rId17"/>
    <sheet name="сош 46" sheetId="23" r:id="rId18"/>
    <sheet name="сош 47" sheetId="24" r:id="rId19"/>
    <sheet name="дс №1" sheetId="13" r:id="rId20"/>
    <sheet name="дс №2" sheetId="4" r:id="rId21"/>
    <sheet name="дс №3" sheetId="12" r:id="rId22"/>
    <sheet name="дс №6" sheetId="7" r:id="rId23"/>
    <sheet name="дс №8" sheetId="5" r:id="rId24"/>
    <sheet name="дс №20" sheetId="14" r:id="rId25"/>
    <sheet name="дс №28" sheetId="9" r:id="rId26"/>
    <sheet name="дс № 29" sheetId="8" r:id="rId27"/>
    <sheet name="свод" sheetId="38" r:id="rId28"/>
  </sheets>
  <externalReferences>
    <externalReference r:id="rId29"/>
  </externalReferences>
  <definedNames>
    <definedName name="_xlnm._FilterDatabase" localSheetId="26" hidden="1">'дс № 29'!$B$6:$O$18</definedName>
    <definedName name="_xlnm._FilterDatabase" localSheetId="19" hidden="1">'дс №1'!$B$6:$O$21</definedName>
    <definedName name="_xlnm._FilterDatabase" localSheetId="20" hidden="1">'дс №2'!$B$6:$O$21</definedName>
    <definedName name="_xlnm._FilterDatabase" localSheetId="24" hidden="1">'дс №20'!$B$6:$O$20</definedName>
    <definedName name="_xlnm._FilterDatabase" localSheetId="25" hidden="1">'дс №28'!$B$6:$O$21</definedName>
    <definedName name="_xlnm._FilterDatabase" localSheetId="21" hidden="1">'дс №3'!$B$6:$O$21</definedName>
    <definedName name="_xlnm._FilterDatabase" localSheetId="22" hidden="1">'дс №6'!$B$6:$O$18</definedName>
    <definedName name="_xlnm._FilterDatabase" localSheetId="23" hidden="1">'дс №8'!$B$6:$O$21</definedName>
    <definedName name="_xlnm._FilterDatabase" localSheetId="12" hidden="1">'оош 16'!$C$6:$P$16</definedName>
    <definedName name="_xlnm._FilterDatabase" localSheetId="15" hidden="1">'оош 19'!$C$6:$P$25</definedName>
    <definedName name="_xlnm._FilterDatabase" localSheetId="16" hidden="1">'оош 28'!$C$6:$P$6</definedName>
    <definedName name="_xlnm._FilterDatabase" localSheetId="5" hidden="1">'оош 6'!$C$6:$P$26</definedName>
    <definedName name="_xlnm._FilterDatabase" localSheetId="0" hidden="1">'сош 1'!$B$6:$O$32</definedName>
    <definedName name="_xlnm._FilterDatabase" localSheetId="8" hidden="1">'сош 10'!$C$6:$P$48</definedName>
    <definedName name="_xlnm._FilterDatabase" localSheetId="9" hidden="1">'сош 11'!$C$6:$P$32</definedName>
    <definedName name="_xlnm._FilterDatabase" localSheetId="10" hidden="1">'сош 12'!$C$6:$P$25</definedName>
    <definedName name="_xlnm._FilterDatabase" localSheetId="11" hidden="1">'сош 15'!$C$6:$P$22</definedName>
    <definedName name="_xlnm._FilterDatabase" localSheetId="13" hidden="1">'сош 17'!$C$6:$N$36</definedName>
    <definedName name="_xlnm._FilterDatabase" localSheetId="14" hidden="1">'сош 18'!$C$6:$O$35</definedName>
    <definedName name="_xlnm._FilterDatabase" localSheetId="1" hidden="1">'сош 2'!$C$6:$P$28</definedName>
    <definedName name="_xlnm._FilterDatabase" localSheetId="2" hidden="1">'сош 3'!$D$6:$P$26</definedName>
    <definedName name="_xlnm._FilterDatabase" localSheetId="3" hidden="1">'сош 4'!$C$6:$P$35</definedName>
    <definedName name="_xlnm._FilterDatabase" localSheetId="17" hidden="1">'сош 46'!$C$6:$P$27</definedName>
    <definedName name="_xlnm._FilterDatabase" localSheetId="18" hidden="1">'сош 47'!$C$6:$P$40</definedName>
    <definedName name="_xlnm._FilterDatabase" localSheetId="4" hidden="1">'сош 5'!#REF!</definedName>
    <definedName name="_xlnm._FilterDatabase" localSheetId="6" hidden="1">'сош 7'!$C$6:$P$6</definedName>
    <definedName name="_xlnm._FilterDatabase" localSheetId="7" hidden="1">'сош 8 '!$C$6:$P$26</definedName>
    <definedName name="_xlnm.Print_Area" localSheetId="26">'дс № 29'!$A$1:$M$20</definedName>
    <definedName name="_xlnm.Print_Area" localSheetId="19">'дс №1'!$A$1:$M$27</definedName>
    <definedName name="_xlnm.Print_Area" localSheetId="20">'дс №2'!$A$1:$M$21</definedName>
    <definedName name="_xlnm.Print_Area" localSheetId="24">'дс №20'!$A$1:$M$26</definedName>
    <definedName name="_xlnm.Print_Area" localSheetId="25">'дс №28'!$A$1:$M$22</definedName>
    <definedName name="_xlnm.Print_Area" localSheetId="21">'дс №3'!$A$1:$M$22</definedName>
    <definedName name="_xlnm.Print_Area" localSheetId="22">'дс №6'!$A$1:$M$20</definedName>
    <definedName name="_xlnm.Print_Area" localSheetId="23">'дс №8'!$A$1:$M$25</definedName>
    <definedName name="_xlnm.Print_Area" localSheetId="12">'оош 16'!$A$1:$N$21</definedName>
    <definedName name="_xlnm.Print_Area" localSheetId="15">'оош 19'!$A$1:$N$30</definedName>
    <definedName name="_xlnm.Print_Area" localSheetId="16">'оош 28'!$A$1:$N$25</definedName>
    <definedName name="_xlnm.Print_Area" localSheetId="5">'оош 6'!$A$1:$N$28</definedName>
    <definedName name="_xlnm.Print_Area" localSheetId="0">'сош 1'!$A$1:$M$43</definedName>
    <definedName name="_xlnm.Print_Area" localSheetId="8">'сош 10'!$A$1:$N$49</definedName>
    <definedName name="_xlnm.Print_Area" localSheetId="9">'сош 11'!$A$1:$N$39</definedName>
    <definedName name="_xlnm.Print_Area" localSheetId="10">'сош 12'!$A$1:$N$34</definedName>
    <definedName name="_xlnm.Print_Area" localSheetId="11">'сош 15'!$A$1:$N$34</definedName>
    <definedName name="_xlnm.Print_Area" localSheetId="13">'сош 17'!$A$1:$O$39</definedName>
    <definedName name="_xlnm.Print_Area" localSheetId="14">'сош 18'!$A$1:$N$47</definedName>
    <definedName name="_xlnm.Print_Area" localSheetId="1">'сош 2'!$A$1:$N$41</definedName>
    <definedName name="_xlnm.Print_Area" localSheetId="2">'сош 3'!$A$1:$N$41</definedName>
    <definedName name="_xlnm.Print_Area" localSheetId="3">'сош 4'!$A$1:$N$43</definedName>
    <definedName name="_xlnm.Print_Area" localSheetId="17">'сош 46'!$A$1:$N$36</definedName>
    <definedName name="_xlnm.Print_Area" localSheetId="18">'сош 47'!$A$1:$N$52</definedName>
    <definedName name="_xlnm.Print_Area" localSheetId="4">'сош 5'!$A$1:$N$31</definedName>
    <definedName name="_xlnm.Print_Area" localSheetId="6">'сош 7'!$A$1:$N$45</definedName>
    <definedName name="_xlnm.Print_Area" localSheetId="7">'сош 8 '!$A$1:$N$32</definedName>
  </definedNames>
  <calcPr calcId="145621"/>
</workbook>
</file>

<file path=xl/calcChain.xml><?xml version="1.0" encoding="utf-8"?>
<calcChain xmlns="http://schemas.openxmlformats.org/spreadsheetml/2006/main">
  <c r="N7" i="15" l="1"/>
  <c r="J15" i="15" l="1"/>
  <c r="J7" i="23" l="1"/>
  <c r="J8" i="16" l="1"/>
  <c r="J9" i="16"/>
  <c r="J10" i="16"/>
  <c r="K9" i="16" s="1"/>
  <c r="J11" i="16"/>
  <c r="J12" i="16"/>
  <c r="J13" i="16"/>
  <c r="K13" i="16" s="1"/>
  <c r="J15" i="16"/>
  <c r="J16" i="16"/>
  <c r="J17" i="16"/>
  <c r="J18" i="16"/>
  <c r="J19" i="16"/>
  <c r="K19" i="16" s="1"/>
  <c r="J20" i="16"/>
  <c r="J21" i="16"/>
  <c r="J22" i="16"/>
  <c r="J23" i="16"/>
  <c r="J24" i="16"/>
  <c r="J25" i="16"/>
  <c r="J26" i="16"/>
  <c r="J27" i="16"/>
  <c r="K26" i="16" s="1"/>
  <c r="J28" i="16"/>
  <c r="J29" i="16"/>
  <c r="J30" i="16"/>
  <c r="J31" i="16"/>
  <c r="J32" i="16"/>
  <c r="J33" i="16"/>
  <c r="K31" i="16" s="1"/>
  <c r="J7" i="16"/>
  <c r="K7" i="16" s="1"/>
  <c r="K28" i="16" l="1"/>
  <c r="K21" i="16"/>
  <c r="K17" i="16"/>
  <c r="K15" i="16"/>
  <c r="K11" i="16"/>
  <c r="K23" i="16"/>
  <c r="J20" i="20"/>
  <c r="O32" i="16"/>
  <c r="P32" i="16" s="1"/>
  <c r="O29" i="16"/>
  <c r="O28" i="16"/>
  <c r="O27" i="16"/>
  <c r="O26" i="16"/>
  <c r="O24" i="16"/>
  <c r="O23" i="16"/>
  <c r="O22" i="16"/>
  <c r="O21" i="16"/>
  <c r="O20" i="16"/>
  <c r="O19" i="16"/>
  <c r="O16" i="16"/>
  <c r="O15" i="16"/>
  <c r="O14" i="16"/>
  <c r="O13" i="16"/>
  <c r="O12" i="16"/>
  <c r="O11" i="16"/>
  <c r="O10" i="16"/>
  <c r="O9" i="16"/>
  <c r="O8" i="16"/>
  <c r="O7" i="16"/>
  <c r="N7" i="16" l="1"/>
  <c r="P10" i="16"/>
  <c r="P12" i="16"/>
  <c r="P20" i="16"/>
  <c r="P22" i="16"/>
  <c r="P14" i="16"/>
  <c r="P29" i="16"/>
  <c r="P27" i="16"/>
  <c r="P24" i="16"/>
  <c r="P8" i="16"/>
  <c r="P16" i="16"/>
  <c r="J38" i="33" l="1"/>
  <c r="J37" i="33"/>
  <c r="O37" i="33" s="1"/>
  <c r="P37" i="33" s="1"/>
  <c r="K36" i="33"/>
  <c r="J36" i="33"/>
  <c r="J35" i="33"/>
  <c r="J34" i="33"/>
  <c r="J33" i="33"/>
  <c r="P32" i="33"/>
  <c r="J32" i="33"/>
  <c r="J31" i="33"/>
  <c r="K31" i="33" s="1"/>
  <c r="O29" i="33"/>
  <c r="P29" i="33" s="1"/>
  <c r="J28" i="33"/>
  <c r="K28" i="33" s="1"/>
  <c r="P27" i="33"/>
  <c r="J27" i="33"/>
  <c r="J26" i="33"/>
  <c r="K26" i="33" s="1"/>
  <c r="J25" i="33"/>
  <c r="O25" i="33" s="1"/>
  <c r="P25" i="33" s="1"/>
  <c r="J24" i="33"/>
  <c r="J23" i="33"/>
  <c r="O23" i="33" s="1"/>
  <c r="P23" i="33" s="1"/>
  <c r="J22" i="33"/>
  <c r="K22" i="33" s="1"/>
  <c r="J21" i="33"/>
  <c r="J20" i="33"/>
  <c r="J19" i="33"/>
  <c r="J18" i="33"/>
  <c r="J17" i="33"/>
  <c r="J16" i="33"/>
  <c r="J15" i="33"/>
  <c r="J14" i="33"/>
  <c r="K13" i="33"/>
  <c r="J13" i="33"/>
  <c r="J12" i="33"/>
  <c r="J11" i="33"/>
  <c r="J10" i="33"/>
  <c r="J9" i="33"/>
  <c r="O8" i="33"/>
  <c r="P8" i="33" s="1"/>
  <c r="J8" i="33"/>
  <c r="J7" i="33"/>
  <c r="O11" i="33" l="1"/>
  <c r="P11" i="33" s="1"/>
  <c r="K33" i="33"/>
  <c r="K10" i="33"/>
  <c r="O14" i="33"/>
  <c r="P14" i="33" s="1"/>
  <c r="O20" i="33"/>
  <c r="P20" i="33" s="1"/>
  <c r="O34" i="33"/>
  <c r="P34" i="33" s="1"/>
  <c r="K7" i="33"/>
  <c r="K24" i="33"/>
  <c r="K19" i="33"/>
  <c r="O17" i="33"/>
  <c r="P17" i="33" s="1"/>
  <c r="K16" i="33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N7" i="33" l="1"/>
  <c r="J18" i="35"/>
  <c r="J17" i="35"/>
  <c r="J16" i="35"/>
  <c r="K16" i="35" l="1"/>
  <c r="J10" i="27"/>
  <c r="J11" i="27"/>
  <c r="J12" i="27"/>
  <c r="J13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9" i="19" l="1"/>
  <c r="P28" i="19"/>
  <c r="J28" i="19"/>
  <c r="K27" i="19"/>
  <c r="J27" i="19"/>
  <c r="J26" i="19"/>
  <c r="J25" i="19"/>
  <c r="P24" i="19"/>
  <c r="J24" i="19"/>
  <c r="K23" i="19"/>
  <c r="J23" i="19"/>
  <c r="P22" i="19"/>
  <c r="J22" i="19"/>
  <c r="K21" i="19"/>
  <c r="J21" i="19"/>
  <c r="P20" i="19"/>
  <c r="J20" i="19"/>
  <c r="K19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K25" i="19" l="1"/>
  <c r="O17" i="19"/>
  <c r="P17" i="19" s="1"/>
  <c r="O14" i="19"/>
  <c r="P14" i="19" s="1"/>
  <c r="K10" i="19"/>
  <c r="O8" i="19"/>
  <c r="P8" i="19" s="1"/>
  <c r="K16" i="19"/>
  <c r="K13" i="19"/>
  <c r="K7" i="19"/>
  <c r="J41" i="31"/>
  <c r="P40" i="31"/>
  <c r="J40" i="31"/>
  <c r="J39" i="31"/>
  <c r="K39" i="31" s="1"/>
  <c r="J38" i="31"/>
  <c r="P37" i="31"/>
  <c r="J37" i="31"/>
  <c r="J36" i="31"/>
  <c r="P35" i="31"/>
  <c r="J35" i="31"/>
  <c r="J34" i="31"/>
  <c r="K34" i="31" s="1"/>
  <c r="O33" i="31"/>
  <c r="P33" i="31" s="1"/>
  <c r="J32" i="31"/>
  <c r="K32" i="31" s="1"/>
  <c r="J31" i="31"/>
  <c r="J30" i="31"/>
  <c r="J29" i="31"/>
  <c r="J28" i="31"/>
  <c r="O28" i="31" s="1"/>
  <c r="J27" i="31"/>
  <c r="K27" i="31" s="1"/>
  <c r="O26" i="31"/>
  <c r="J25" i="31"/>
  <c r="K25" i="31" s="1"/>
  <c r="J24" i="31"/>
  <c r="O24" i="31" s="1"/>
  <c r="J23" i="31"/>
  <c r="K23" i="31" s="1"/>
  <c r="J22" i="31"/>
  <c r="O22" i="31" s="1"/>
  <c r="J21" i="31"/>
  <c r="J20" i="31"/>
  <c r="J19" i="31"/>
  <c r="O19" i="31" s="1"/>
  <c r="P20" i="31" s="1"/>
  <c r="J18" i="31"/>
  <c r="J17" i="31"/>
  <c r="O17" i="31" s="1"/>
  <c r="P17" i="31" s="1"/>
  <c r="J16" i="31"/>
  <c r="O14" i="31"/>
  <c r="P14" i="31" s="1"/>
  <c r="J13" i="31"/>
  <c r="K13" i="31" s="1"/>
  <c r="J12" i="31"/>
  <c r="K10" i="31" s="1"/>
  <c r="J11" i="31"/>
  <c r="O11" i="31" s="1"/>
  <c r="P11" i="31" s="1"/>
  <c r="J10" i="31"/>
  <c r="O8" i="31"/>
  <c r="P8" i="31" s="1"/>
  <c r="J7" i="31"/>
  <c r="K7" i="31" s="1"/>
  <c r="K36" i="31" l="1"/>
  <c r="K16" i="31"/>
  <c r="K19" i="31"/>
  <c r="K21" i="31"/>
  <c r="N7" i="19"/>
  <c r="O21" i="31"/>
  <c r="P22" i="31" s="1"/>
  <c r="O23" i="31"/>
  <c r="P24" i="31" s="1"/>
  <c r="O25" i="31"/>
  <c r="P26" i="31" s="1"/>
  <c r="O27" i="31"/>
  <c r="P28" i="31" s="1"/>
  <c r="O47" i="32"/>
  <c r="P47" i="32" s="1"/>
  <c r="K46" i="32"/>
  <c r="O45" i="32"/>
  <c r="P45" i="32" s="1"/>
  <c r="K44" i="32"/>
  <c r="O43" i="32"/>
  <c r="P43" i="32" s="1"/>
  <c r="K42" i="32"/>
  <c r="O41" i="32"/>
  <c r="P41" i="32" s="1"/>
  <c r="K40" i="32"/>
  <c r="O39" i="32"/>
  <c r="P39" i="32" s="1"/>
  <c r="K38" i="32"/>
  <c r="O37" i="32"/>
  <c r="P37" i="32" s="1"/>
  <c r="K36" i="32"/>
  <c r="K34" i="32"/>
  <c r="K32" i="32"/>
  <c r="K30" i="32"/>
  <c r="O29" i="32"/>
  <c r="P29" i="32" s="1"/>
  <c r="K28" i="32"/>
  <c r="O27" i="32"/>
  <c r="P27" i="32" s="1"/>
  <c r="K26" i="32"/>
  <c r="O24" i="32"/>
  <c r="P24" i="32" s="1"/>
  <c r="K23" i="32"/>
  <c r="O21" i="32"/>
  <c r="P21" i="32" s="1"/>
  <c r="K20" i="32"/>
  <c r="O18" i="32"/>
  <c r="P18" i="32" s="1"/>
  <c r="K17" i="32"/>
  <c r="O15" i="32"/>
  <c r="P15" i="32" s="1"/>
  <c r="K14" i="32"/>
  <c r="O12" i="32"/>
  <c r="P12" i="32" s="1"/>
  <c r="K11" i="32"/>
  <c r="O9" i="32"/>
  <c r="P9" i="32" s="1"/>
  <c r="J8" i="32"/>
  <c r="K8" i="32" s="1"/>
  <c r="N7" i="31" l="1"/>
  <c r="N8" i="32"/>
  <c r="J35" i="23"/>
  <c r="J34" i="23"/>
  <c r="J33" i="23"/>
  <c r="K33" i="23" s="1"/>
  <c r="J32" i="23"/>
  <c r="O32" i="23" s="1"/>
  <c r="P32" i="23" s="1"/>
  <c r="J31" i="23"/>
  <c r="J30" i="23"/>
  <c r="K30" i="23" s="1"/>
  <c r="J29" i="23"/>
  <c r="J28" i="23"/>
  <c r="K28" i="23" s="1"/>
  <c r="J27" i="23"/>
  <c r="J26" i="23"/>
  <c r="K26" i="23" s="1"/>
  <c r="J25" i="23"/>
  <c r="J24" i="23"/>
  <c r="J23" i="23"/>
  <c r="J22" i="23"/>
  <c r="O22" i="23" s="1"/>
  <c r="P22" i="23" s="1"/>
  <c r="J21" i="23"/>
  <c r="J20" i="23"/>
  <c r="J19" i="23"/>
  <c r="P18" i="23"/>
  <c r="J18" i="23"/>
  <c r="K17" i="23"/>
  <c r="J17" i="23"/>
  <c r="J16" i="23"/>
  <c r="O16" i="23" s="1"/>
  <c r="P16" i="23" s="1"/>
  <c r="J15" i="23"/>
  <c r="P14" i="23"/>
  <c r="J14" i="23"/>
  <c r="K13" i="23"/>
  <c r="J13" i="23"/>
  <c r="J12" i="23"/>
  <c r="J11" i="23"/>
  <c r="O10" i="23"/>
  <c r="P10" i="23" s="1"/>
  <c r="J10" i="23"/>
  <c r="K9" i="23"/>
  <c r="J9" i="23"/>
  <c r="J8" i="23"/>
  <c r="O8" i="23" s="1"/>
  <c r="P8" i="23" s="1"/>
  <c r="K7" i="23" l="1"/>
  <c r="K11" i="23"/>
  <c r="K19" i="23"/>
  <c r="K21" i="23"/>
  <c r="K23" i="23"/>
  <c r="O25" i="23"/>
  <c r="K15" i="23"/>
  <c r="J31" i="39"/>
  <c r="J30" i="39"/>
  <c r="J29" i="39"/>
  <c r="J28" i="39"/>
  <c r="J27" i="39"/>
  <c r="K27" i="39" s="1"/>
  <c r="J26" i="39"/>
  <c r="J25" i="39"/>
  <c r="K25" i="39" s="1"/>
  <c r="J24" i="39"/>
  <c r="J23" i="39"/>
  <c r="K23" i="39" s="1"/>
  <c r="J22" i="39"/>
  <c r="J21" i="39"/>
  <c r="K21" i="39" s="1"/>
  <c r="P20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K29" i="39" l="1"/>
  <c r="O11" i="39"/>
  <c r="P11" i="39" s="1"/>
  <c r="O17" i="39"/>
  <c r="P17" i="39" s="1"/>
  <c r="K19" i="39"/>
  <c r="O24" i="39"/>
  <c r="P24" i="39" s="1"/>
  <c r="O26" i="39"/>
  <c r="P26" i="39" s="1"/>
  <c r="O28" i="39"/>
  <c r="P28" i="39" s="1"/>
  <c r="O30" i="39"/>
  <c r="P30" i="39" s="1"/>
  <c r="N7" i="23"/>
  <c r="O8" i="39"/>
  <c r="P8" i="39" s="1"/>
  <c r="O14" i="39"/>
  <c r="P14" i="39" s="1"/>
  <c r="K7" i="39"/>
  <c r="K10" i="39"/>
  <c r="K13" i="39"/>
  <c r="K16" i="39"/>
  <c r="J44" i="22"/>
  <c r="O43" i="22"/>
  <c r="P43" i="22" s="1"/>
  <c r="J43" i="22"/>
  <c r="K42" i="22"/>
  <c r="J42" i="22"/>
  <c r="P41" i="22"/>
  <c r="J41" i="22"/>
  <c r="K40" i="22"/>
  <c r="J40" i="22"/>
  <c r="J39" i="22"/>
  <c r="O39" i="22" s="1"/>
  <c r="P39" i="22" s="1"/>
  <c r="J38" i="22"/>
  <c r="O37" i="22"/>
  <c r="P37" i="22" s="1"/>
  <c r="J37" i="22"/>
  <c r="K36" i="22"/>
  <c r="J36" i="22"/>
  <c r="J35" i="22"/>
  <c r="J34" i="22"/>
  <c r="J33" i="22"/>
  <c r="J32" i="22"/>
  <c r="O32" i="22" s="1"/>
  <c r="P32" i="22" s="1"/>
  <c r="J31" i="22"/>
  <c r="K31" i="22" s="1"/>
  <c r="J30" i="22"/>
  <c r="O30" i="22" s="1"/>
  <c r="P30" i="22" s="1"/>
  <c r="J29" i="22"/>
  <c r="K29" i="22" s="1"/>
  <c r="P28" i="22"/>
  <c r="J28" i="22"/>
  <c r="J27" i="22"/>
  <c r="J26" i="22"/>
  <c r="J25" i="22"/>
  <c r="J24" i="22"/>
  <c r="O24" i="22" s="1"/>
  <c r="P24" i="22" s="1"/>
  <c r="J23" i="22"/>
  <c r="J22" i="22"/>
  <c r="O22" i="22" s="1"/>
  <c r="P22" i="22" s="1"/>
  <c r="J21" i="22"/>
  <c r="P20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K33" i="22" l="1"/>
  <c r="K7" i="22"/>
  <c r="O14" i="22"/>
  <c r="P14" i="22" s="1"/>
  <c r="K21" i="22"/>
  <c r="K23" i="22"/>
  <c r="K25" i="22"/>
  <c r="K27" i="22"/>
  <c r="O34" i="22"/>
  <c r="P34" i="22" s="1"/>
  <c r="N7" i="39"/>
  <c r="O11" i="22"/>
  <c r="P11" i="22" s="1"/>
  <c r="O17" i="22"/>
  <c r="P17" i="22" s="1"/>
  <c r="K19" i="22"/>
  <c r="K38" i="22"/>
  <c r="O8" i="22"/>
  <c r="P8" i="22" s="1"/>
  <c r="K10" i="22"/>
  <c r="K13" i="22"/>
  <c r="K16" i="22"/>
  <c r="J24" i="17"/>
  <c r="J23" i="17"/>
  <c r="J22" i="17"/>
  <c r="K22" i="17" s="1"/>
  <c r="J21" i="17"/>
  <c r="J20" i="17"/>
  <c r="J19" i="17"/>
  <c r="J18" i="17"/>
  <c r="J17" i="17"/>
  <c r="J16" i="17"/>
  <c r="J15" i="17"/>
  <c r="K15" i="17" s="1"/>
  <c r="J14" i="17"/>
  <c r="J13" i="17"/>
  <c r="J12" i="17"/>
  <c r="J11" i="17"/>
  <c r="J10" i="17"/>
  <c r="J9" i="17"/>
  <c r="J8" i="17"/>
  <c r="J7" i="17"/>
  <c r="K7" i="17" s="1"/>
  <c r="K17" i="17" l="1"/>
  <c r="N7" i="22"/>
  <c r="K9" i="17"/>
  <c r="K11" i="17"/>
  <c r="K13" i="17"/>
  <c r="K19" i="17"/>
  <c r="J51" i="24"/>
  <c r="J50" i="24"/>
  <c r="K49" i="24" s="1"/>
  <c r="J49" i="24"/>
  <c r="J48" i="24"/>
  <c r="J47" i="24"/>
  <c r="J46" i="24"/>
  <c r="J45" i="24"/>
  <c r="J44" i="24"/>
  <c r="K44" i="24" s="1"/>
  <c r="J43" i="24"/>
  <c r="J42" i="24"/>
  <c r="J41" i="24"/>
  <c r="O41" i="24" s="1"/>
  <c r="P41" i="24" s="1"/>
  <c r="J40" i="24"/>
  <c r="K40" i="24" s="1"/>
  <c r="J39" i="24"/>
  <c r="J38" i="24"/>
  <c r="K38" i="24" s="1"/>
  <c r="P37" i="24"/>
  <c r="J37" i="24"/>
  <c r="J36" i="24"/>
  <c r="J35" i="24"/>
  <c r="J34" i="24"/>
  <c r="P33" i="24"/>
  <c r="J33" i="24"/>
  <c r="J32" i="24"/>
  <c r="K32" i="24" s="1"/>
  <c r="J31" i="24"/>
  <c r="O31" i="24" s="1"/>
  <c r="P31" i="24" s="1"/>
  <c r="J30" i="24"/>
  <c r="K30" i="24" s="1"/>
  <c r="J29" i="24"/>
  <c r="O29" i="24" s="1"/>
  <c r="P29" i="24" s="1"/>
  <c r="J28" i="24"/>
  <c r="K28" i="24" s="1"/>
  <c r="J27" i="24"/>
  <c r="J26" i="24"/>
  <c r="K26" i="24" s="1"/>
  <c r="J25" i="24"/>
  <c r="K24" i="24"/>
  <c r="J24" i="24"/>
  <c r="P23" i="24"/>
  <c r="J23" i="24"/>
  <c r="K22" i="24"/>
  <c r="J22" i="24"/>
  <c r="J21" i="24"/>
  <c r="J20" i="24"/>
  <c r="K19" i="24"/>
  <c r="J19" i="24"/>
  <c r="J18" i="24"/>
  <c r="O18" i="24" s="1"/>
  <c r="P18" i="24" s="1"/>
  <c r="J17" i="24"/>
  <c r="K16" i="24"/>
  <c r="J16" i="24"/>
  <c r="J15" i="24"/>
  <c r="O15" i="24" s="1"/>
  <c r="P15" i="24" s="1"/>
  <c r="J14" i="24"/>
  <c r="J13" i="24"/>
  <c r="J12" i="24"/>
  <c r="O12" i="24" s="1"/>
  <c r="P12" i="24" s="1"/>
  <c r="J11" i="24"/>
  <c r="K10" i="24"/>
  <c r="J10" i="24"/>
  <c r="J9" i="24"/>
  <c r="O9" i="24" s="1"/>
  <c r="P9" i="24" s="1"/>
  <c r="J8" i="24"/>
  <c r="J7" i="24"/>
  <c r="K13" i="24" l="1"/>
  <c r="K34" i="24"/>
  <c r="K46" i="24"/>
  <c r="N7" i="17"/>
  <c r="K36" i="24"/>
  <c r="O48" i="24"/>
  <c r="P48" i="24" s="1"/>
  <c r="O51" i="24"/>
  <c r="K7" i="24"/>
  <c r="N7" i="24" s="1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4" i="15"/>
  <c r="J13" i="15"/>
  <c r="J12" i="15"/>
  <c r="J11" i="15"/>
  <c r="J10" i="15"/>
  <c r="J9" i="15"/>
  <c r="J8" i="15"/>
  <c r="J7" i="15"/>
  <c r="K13" i="15" l="1"/>
  <c r="K34" i="15"/>
  <c r="K19" i="15"/>
  <c r="K7" i="15"/>
  <c r="K21" i="15"/>
  <c r="K31" i="15"/>
  <c r="K23" i="15"/>
  <c r="K25" i="15"/>
  <c r="K27" i="15"/>
  <c r="K29" i="15"/>
  <c r="K10" i="15"/>
  <c r="K16" i="15"/>
  <c r="O20" i="27" l="1"/>
  <c r="P20" i="27" s="1"/>
  <c r="O26" i="27"/>
  <c r="P26" i="27" s="1"/>
  <c r="P24" i="27"/>
  <c r="K23" i="27"/>
  <c r="O22" i="27"/>
  <c r="P22" i="27" s="1"/>
  <c r="K21" i="27"/>
  <c r="K19" i="27"/>
  <c r="O17" i="27"/>
  <c r="P17" i="27" s="1"/>
  <c r="O14" i="27"/>
  <c r="P14" i="27" s="1"/>
  <c r="K13" i="27"/>
  <c r="O11" i="27"/>
  <c r="P11" i="27" s="1"/>
  <c r="O8" i="27"/>
  <c r="P8" i="27" s="1"/>
  <c r="J7" i="27"/>
  <c r="K7" i="27" s="1"/>
  <c r="K10" i="27" l="1"/>
  <c r="K16" i="27"/>
  <c r="K25" i="27"/>
  <c r="N7" i="27" l="1"/>
  <c r="J40" i="28"/>
  <c r="P39" i="28"/>
  <c r="J39" i="28"/>
  <c r="J38" i="28"/>
  <c r="J37" i="28"/>
  <c r="J36" i="28"/>
  <c r="J35" i="28"/>
  <c r="P34" i="28"/>
  <c r="J34" i="28"/>
  <c r="J33" i="28"/>
  <c r="K33" i="28" s="1"/>
  <c r="J32" i="28"/>
  <c r="J31" i="28"/>
  <c r="O31" i="28" s="1"/>
  <c r="P31" i="28" s="1"/>
  <c r="K30" i="28"/>
  <c r="J30" i="28"/>
  <c r="P29" i="28"/>
  <c r="J29" i="28"/>
  <c r="K28" i="28"/>
  <c r="J28" i="28"/>
  <c r="J27" i="28"/>
  <c r="O27" i="28" s="1"/>
  <c r="P27" i="28" s="1"/>
  <c r="J26" i="28"/>
  <c r="J25" i="28"/>
  <c r="J24" i="28"/>
  <c r="P23" i="28"/>
  <c r="J23" i="28"/>
  <c r="J22" i="28"/>
  <c r="K22" i="28" s="1"/>
  <c r="J21" i="28"/>
  <c r="J20" i="28"/>
  <c r="J19" i="28"/>
  <c r="J18" i="28"/>
  <c r="O17" i="28" s="1"/>
  <c r="P17" i="28" s="1"/>
  <c r="J17" i="28"/>
  <c r="J16" i="28"/>
  <c r="J15" i="28"/>
  <c r="J14" i="28"/>
  <c r="J13" i="28"/>
  <c r="J12" i="28"/>
  <c r="O11" i="28" s="1"/>
  <c r="P11" i="28" s="1"/>
  <c r="J11" i="28"/>
  <c r="J10" i="28"/>
  <c r="J9" i="28"/>
  <c r="O8" i="28"/>
  <c r="P8" i="28" s="1"/>
  <c r="J8" i="28"/>
  <c r="J7" i="28"/>
  <c r="K24" i="28" l="1"/>
  <c r="O36" i="28"/>
  <c r="P36" i="28" s="1"/>
  <c r="K7" i="28"/>
  <c r="O14" i="28"/>
  <c r="P14" i="28" s="1"/>
  <c r="K19" i="28"/>
  <c r="K26" i="28"/>
  <c r="K35" i="28"/>
  <c r="K38" i="28"/>
  <c r="K10" i="28"/>
  <c r="K13" i="28"/>
  <c r="K16" i="28"/>
  <c r="J32" i="20"/>
  <c r="J31" i="20"/>
  <c r="J30" i="20"/>
  <c r="J29" i="20"/>
  <c r="O29" i="20" s="1"/>
  <c r="J28" i="20"/>
  <c r="J27" i="20"/>
  <c r="O27" i="20" s="1"/>
  <c r="J26" i="20"/>
  <c r="K26" i="20" s="1"/>
  <c r="O25" i="20"/>
  <c r="J24" i="20"/>
  <c r="K24" i="20" s="1"/>
  <c r="J23" i="20"/>
  <c r="J22" i="20"/>
  <c r="J21" i="20"/>
  <c r="O20" i="20"/>
  <c r="J19" i="20"/>
  <c r="K19" i="20" s="1"/>
  <c r="J18" i="20"/>
  <c r="O18" i="20" s="1"/>
  <c r="J17" i="20"/>
  <c r="J16" i="20"/>
  <c r="O16" i="20" s="1"/>
  <c r="J15" i="20"/>
  <c r="J14" i="20"/>
  <c r="O14" i="20" s="1"/>
  <c r="J13" i="20"/>
  <c r="J12" i="20"/>
  <c r="J11" i="20"/>
  <c r="J10" i="20"/>
  <c r="J9" i="20"/>
  <c r="J8" i="20"/>
  <c r="J7" i="20"/>
  <c r="K13" i="20" l="1"/>
  <c r="K15" i="20"/>
  <c r="K17" i="20"/>
  <c r="O31" i="20"/>
  <c r="P31" i="20" s="1"/>
  <c r="N7" i="28"/>
  <c r="K10" i="20"/>
  <c r="O11" i="20"/>
  <c r="P11" i="20" s="1"/>
  <c r="O8" i="20"/>
  <c r="P8" i="20" s="1"/>
  <c r="K21" i="20"/>
  <c r="K28" i="20"/>
  <c r="O13" i="20"/>
  <c r="P14" i="20" s="1"/>
  <c r="O15" i="20"/>
  <c r="P16" i="20" s="1"/>
  <c r="O17" i="20"/>
  <c r="P18" i="20" s="1"/>
  <c r="O19" i="20"/>
  <c r="P20" i="20" s="1"/>
  <c r="O24" i="20"/>
  <c r="P25" i="20" s="1"/>
  <c r="O26" i="20"/>
  <c r="P27" i="20" s="1"/>
  <c r="O28" i="20"/>
  <c r="P29" i="20" s="1"/>
  <c r="K7" i="20"/>
  <c r="N7" i="20" s="1"/>
  <c r="K30" i="20"/>
  <c r="J19" i="30"/>
  <c r="J18" i="30"/>
  <c r="J17" i="30"/>
  <c r="J16" i="30"/>
  <c r="J15" i="30"/>
  <c r="K15" i="30" s="1"/>
  <c r="J14" i="30"/>
  <c r="J13" i="30"/>
  <c r="K13" i="30" s="1"/>
  <c r="J12" i="30"/>
  <c r="J11" i="30"/>
  <c r="K10" i="30" s="1"/>
  <c r="J10" i="30"/>
  <c r="J9" i="30"/>
  <c r="J8" i="30"/>
  <c r="J7" i="30"/>
  <c r="K17" i="30" l="1"/>
  <c r="O8" i="30"/>
  <c r="P8" i="30" s="1"/>
  <c r="O14" i="30"/>
  <c r="P14" i="30" s="1"/>
  <c r="O16" i="30"/>
  <c r="P16" i="30" s="1"/>
  <c r="O18" i="30"/>
  <c r="P18" i="30" s="1"/>
  <c r="K7" i="30"/>
  <c r="N7" i="30" s="1"/>
  <c r="J36" i="26" l="1"/>
  <c r="J35" i="26"/>
  <c r="O35" i="26" s="1"/>
  <c r="P35" i="26" s="1"/>
  <c r="J34" i="26"/>
  <c r="J33" i="26"/>
  <c r="J32" i="26"/>
  <c r="J31" i="26"/>
  <c r="O31" i="26" s="1"/>
  <c r="J30" i="26"/>
  <c r="O30" i="26" s="1"/>
  <c r="J29" i="26"/>
  <c r="O29" i="26" s="1"/>
  <c r="P30" i="26" s="1"/>
  <c r="J28" i="26"/>
  <c r="O28" i="26" s="1"/>
  <c r="J27" i="26"/>
  <c r="O27" i="26" s="1"/>
  <c r="P28" i="26" s="1"/>
  <c r="J26" i="26"/>
  <c r="O26" i="26" s="1"/>
  <c r="J25" i="26"/>
  <c r="O25" i="26" s="1"/>
  <c r="P26" i="26" s="1"/>
  <c r="J24" i="26"/>
  <c r="O24" i="26" s="1"/>
  <c r="J23" i="26"/>
  <c r="O23" i="26" s="1"/>
  <c r="P24" i="26" s="1"/>
  <c r="J22" i="26"/>
  <c r="O22" i="26" s="1"/>
  <c r="J21" i="26"/>
  <c r="O21" i="26" s="1"/>
  <c r="P22" i="26" s="1"/>
  <c r="J20" i="26"/>
  <c r="O20" i="26" s="1"/>
  <c r="J19" i="26"/>
  <c r="O19" i="26" s="1"/>
  <c r="J18" i="26"/>
  <c r="J17" i="26"/>
  <c r="K17" i="26" s="1"/>
  <c r="J16" i="26"/>
  <c r="J15" i="26"/>
  <c r="O15" i="26" s="1"/>
  <c r="P16" i="26" s="1"/>
  <c r="J14" i="26"/>
  <c r="O14" i="26" s="1"/>
  <c r="K13" i="26"/>
  <c r="J13" i="26"/>
  <c r="O13" i="26" s="1"/>
  <c r="P14" i="26" s="1"/>
  <c r="J12" i="26"/>
  <c r="O12" i="26" s="1"/>
  <c r="J11" i="26"/>
  <c r="O11" i="26" s="1"/>
  <c r="J10" i="26"/>
  <c r="O10" i="26" s="1"/>
  <c r="J9" i="26"/>
  <c r="O9" i="26" s="1"/>
  <c r="P10" i="26" s="1"/>
  <c r="J8" i="26"/>
  <c r="O8" i="26" s="1"/>
  <c r="J7" i="26"/>
  <c r="O7" i="26" s="1"/>
  <c r="K9" i="26" l="1"/>
  <c r="P12" i="26"/>
  <c r="K11" i="26"/>
  <c r="P20" i="26"/>
  <c r="O32" i="26"/>
  <c r="P32" i="26" s="1"/>
  <c r="K34" i="26"/>
  <c r="P8" i="26"/>
  <c r="K15" i="26"/>
  <c r="K19" i="26"/>
  <c r="K21" i="26"/>
  <c r="K23" i="26"/>
  <c r="K25" i="26"/>
  <c r="K27" i="26"/>
  <c r="K29" i="26"/>
  <c r="K31" i="26"/>
  <c r="K7" i="26"/>
  <c r="I41" i="29"/>
  <c r="I40" i="29"/>
  <c r="I39" i="29"/>
  <c r="J39" i="29" s="1"/>
  <c r="I38" i="29"/>
  <c r="I37" i="29"/>
  <c r="I36" i="29"/>
  <c r="I35" i="29"/>
  <c r="I34" i="29"/>
  <c r="N34" i="29" s="1"/>
  <c r="O34" i="29" s="1"/>
  <c r="I33" i="29"/>
  <c r="I32" i="29"/>
  <c r="N32" i="29" s="1"/>
  <c r="O32" i="29" s="1"/>
  <c r="I31" i="29"/>
  <c r="O30" i="29"/>
  <c r="I30" i="29"/>
  <c r="J29" i="29"/>
  <c r="I29" i="29"/>
  <c r="O28" i="29"/>
  <c r="I28" i="29"/>
  <c r="J27" i="29"/>
  <c r="I27" i="29"/>
  <c r="I26" i="29"/>
  <c r="N26" i="29" s="1"/>
  <c r="O26" i="29" s="1"/>
  <c r="I25" i="29"/>
  <c r="O24" i="29"/>
  <c r="I24" i="29"/>
  <c r="I23" i="29"/>
  <c r="J23" i="29" s="1"/>
  <c r="O22" i="29"/>
  <c r="I22" i="29"/>
  <c r="I21" i="29"/>
  <c r="N20" i="29"/>
  <c r="O20" i="29" s="1"/>
  <c r="I20" i="29"/>
  <c r="J19" i="29"/>
  <c r="I19" i="29"/>
  <c r="I18" i="29"/>
  <c r="N17" i="29" s="1"/>
  <c r="O17" i="29" s="1"/>
  <c r="I17" i="29"/>
  <c r="I16" i="29"/>
  <c r="I15" i="29"/>
  <c r="I14" i="29"/>
  <c r="I13" i="29"/>
  <c r="I12" i="29"/>
  <c r="N11" i="29" s="1"/>
  <c r="O11" i="29" s="1"/>
  <c r="I11" i="29"/>
  <c r="I10" i="29"/>
  <c r="I9" i="29"/>
  <c r="I8" i="29"/>
  <c r="I7" i="29"/>
  <c r="N37" i="29" l="1"/>
  <c r="O37" i="29" s="1"/>
  <c r="J36" i="29"/>
  <c r="J7" i="29"/>
  <c r="N14" i="29"/>
  <c r="O14" i="29" s="1"/>
  <c r="J21" i="29"/>
  <c r="J25" i="29"/>
  <c r="J31" i="29"/>
  <c r="N40" i="29"/>
  <c r="O40" i="29" s="1"/>
  <c r="N7" i="26"/>
  <c r="J16" i="29"/>
  <c r="J13" i="29"/>
  <c r="J10" i="29"/>
  <c r="N8" i="29"/>
  <c r="O8" i="29" s="1"/>
  <c r="M7" i="29"/>
  <c r="I21" i="12"/>
  <c r="I20" i="12"/>
  <c r="N20" i="12" s="1"/>
  <c r="O20" i="12" s="1"/>
  <c r="I19" i="12"/>
  <c r="I18" i="12"/>
  <c r="I17" i="12"/>
  <c r="I16" i="12"/>
  <c r="I15" i="12"/>
  <c r="I14" i="12"/>
  <c r="I13" i="12"/>
  <c r="I12" i="12"/>
  <c r="N11" i="12" s="1"/>
  <c r="O11" i="12" s="1"/>
  <c r="I11" i="12"/>
  <c r="I10" i="12"/>
  <c r="I9" i="12"/>
  <c r="I8" i="12"/>
  <c r="I7" i="12"/>
  <c r="N17" i="12" l="1"/>
  <c r="O17" i="12" s="1"/>
  <c r="J19" i="12"/>
  <c r="J7" i="12"/>
  <c r="N14" i="12"/>
  <c r="O14" i="12" s="1"/>
  <c r="J13" i="12"/>
  <c r="J16" i="12"/>
  <c r="J10" i="12"/>
  <c r="N8" i="12"/>
  <c r="O8" i="12" s="1"/>
  <c r="M7" i="12" l="1"/>
  <c r="I21" i="9"/>
  <c r="I20" i="9"/>
  <c r="N20" i="9" s="1"/>
  <c r="O20" i="9" s="1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J19" i="9" l="1"/>
  <c r="J7" i="9"/>
  <c r="N11" i="9"/>
  <c r="O11" i="9" s="1"/>
  <c r="N17" i="9"/>
  <c r="O17" i="9" s="1"/>
  <c r="N14" i="9"/>
  <c r="O14" i="9" s="1"/>
  <c r="J16" i="9"/>
  <c r="J13" i="9"/>
  <c r="J10" i="9"/>
  <c r="N8" i="9"/>
  <c r="O8" i="9" s="1"/>
  <c r="I18" i="7"/>
  <c r="I17" i="7"/>
  <c r="N17" i="7" s="1"/>
  <c r="O17" i="7" s="1"/>
  <c r="I16" i="7"/>
  <c r="I15" i="7"/>
  <c r="I14" i="7"/>
  <c r="I13" i="7"/>
  <c r="J13" i="7" s="1"/>
  <c r="I12" i="7"/>
  <c r="I11" i="7"/>
  <c r="I10" i="7"/>
  <c r="I9" i="7"/>
  <c r="I8" i="7"/>
  <c r="I7" i="7"/>
  <c r="N8" i="7" l="1"/>
  <c r="O8" i="7" s="1"/>
  <c r="J7" i="7"/>
  <c r="J10" i="7"/>
  <c r="N14" i="7"/>
  <c r="O14" i="7" s="1"/>
  <c r="M7" i="9"/>
  <c r="N11" i="7"/>
  <c r="O11" i="7" s="1"/>
  <c r="J16" i="7"/>
  <c r="M7" i="7" l="1"/>
  <c r="I8" i="14"/>
  <c r="I9" i="14"/>
  <c r="I10" i="14"/>
  <c r="I11" i="14"/>
  <c r="I12" i="14"/>
  <c r="J10" i="14" s="1"/>
  <c r="I13" i="14"/>
  <c r="I14" i="14"/>
  <c r="I15" i="14"/>
  <c r="I16" i="14"/>
  <c r="I17" i="14"/>
  <c r="I18" i="14"/>
  <c r="J16" i="14" s="1"/>
  <c r="I19" i="14"/>
  <c r="I20" i="14"/>
  <c r="I21" i="14"/>
  <c r="I22" i="14"/>
  <c r="J22" i="14" s="1"/>
  <c r="I7" i="14"/>
  <c r="J19" i="14" l="1"/>
  <c r="J13" i="14"/>
  <c r="J7" i="14"/>
  <c r="M7" i="14" s="1"/>
  <c r="I21" i="4" l="1"/>
  <c r="I20" i="4"/>
  <c r="N20" i="4" s="1"/>
  <c r="O20" i="4" s="1"/>
  <c r="I19" i="4"/>
  <c r="I18" i="4"/>
  <c r="I17" i="4"/>
  <c r="N17" i="4" s="1"/>
  <c r="O17" i="4" s="1"/>
  <c r="I16" i="4"/>
  <c r="I15" i="4"/>
  <c r="J13" i="4" s="1"/>
  <c r="I14" i="4"/>
  <c r="N14" i="4" s="1"/>
  <c r="O14" i="4" s="1"/>
  <c r="I13" i="4"/>
  <c r="I12" i="4"/>
  <c r="I11" i="4"/>
  <c r="N11" i="4" s="1"/>
  <c r="O11" i="4" s="1"/>
  <c r="I10" i="4"/>
  <c r="I9" i="4"/>
  <c r="I8" i="4"/>
  <c r="N8" i="4" s="1"/>
  <c r="O8" i="4" s="1"/>
  <c r="I7" i="4"/>
  <c r="L6" i="4"/>
  <c r="K6" i="4"/>
  <c r="A6" i="4"/>
  <c r="J44" i="35"/>
  <c r="J43" i="35"/>
  <c r="J42" i="35"/>
  <c r="J41" i="35"/>
  <c r="J40" i="35"/>
  <c r="J39" i="35"/>
  <c r="P38" i="35"/>
  <c r="J38" i="35"/>
  <c r="K37" i="35" s="1"/>
  <c r="J37" i="35"/>
  <c r="J36" i="35"/>
  <c r="J35" i="35"/>
  <c r="J34" i="35"/>
  <c r="O34" i="35" s="1"/>
  <c r="J33" i="35"/>
  <c r="J32" i="35"/>
  <c r="O31" i="35"/>
  <c r="J30" i="35"/>
  <c r="O30" i="35" s="1"/>
  <c r="J29" i="35"/>
  <c r="O29" i="35" s="1"/>
  <c r="J28" i="35"/>
  <c r="O28" i="35" s="1"/>
  <c r="J27" i="35"/>
  <c r="O27" i="35" s="1"/>
  <c r="J26" i="35"/>
  <c r="O26" i="35" s="1"/>
  <c r="O25" i="35"/>
  <c r="J24" i="35"/>
  <c r="O24" i="35" s="1"/>
  <c r="J23" i="35"/>
  <c r="O23" i="35" s="1"/>
  <c r="J22" i="35"/>
  <c r="O22" i="35" s="1"/>
  <c r="P23" i="35" s="1"/>
  <c r="J21" i="35"/>
  <c r="J20" i="35"/>
  <c r="J19" i="35"/>
  <c r="J15" i="35"/>
  <c r="J14" i="35"/>
  <c r="J13" i="35"/>
  <c r="J12" i="35"/>
  <c r="J11" i="35"/>
  <c r="J10" i="35"/>
  <c r="J9" i="35"/>
  <c r="J8" i="35"/>
  <c r="J7" i="35"/>
  <c r="O8" i="35" l="1"/>
  <c r="P8" i="35" s="1"/>
  <c r="O14" i="35"/>
  <c r="P14" i="35" s="1"/>
  <c r="K22" i="35"/>
  <c r="O40" i="35"/>
  <c r="P40" i="35" s="1"/>
  <c r="K42" i="35"/>
  <c r="J10" i="4"/>
  <c r="J16" i="4"/>
  <c r="J19" i="4"/>
  <c r="O35" i="35"/>
  <c r="O43" i="35"/>
  <c r="P43" i="35" s="1"/>
  <c r="J7" i="4"/>
  <c r="M7" i="4" s="1"/>
  <c r="P25" i="35"/>
  <c r="O11" i="35"/>
  <c r="P11" i="35" s="1"/>
  <c r="K19" i="35"/>
  <c r="K34" i="35"/>
  <c r="K39" i="35"/>
  <c r="K7" i="35"/>
  <c r="K10" i="35"/>
  <c r="K24" i="35"/>
  <c r="P35" i="35"/>
  <c r="O20" i="35"/>
  <c r="P20" i="35" s="1"/>
  <c r="K13" i="35"/>
  <c r="P27" i="35"/>
  <c r="P29" i="35"/>
  <c r="P31" i="35"/>
  <c r="K26" i="35"/>
  <c r="K28" i="35"/>
  <c r="K30" i="35"/>
  <c r="N7" i="35" l="1"/>
  <c r="I22" i="13" l="1"/>
  <c r="I23" i="13"/>
  <c r="I24" i="13"/>
  <c r="J22" i="13" s="1"/>
  <c r="I19" i="13"/>
  <c r="I20" i="13"/>
  <c r="I21" i="13"/>
  <c r="I13" i="13"/>
  <c r="I14" i="13"/>
  <c r="I15" i="13"/>
  <c r="J13" i="13" s="1"/>
  <c r="I16" i="13"/>
  <c r="I17" i="13"/>
  <c r="I18" i="13"/>
  <c r="I10" i="13"/>
  <c r="I11" i="13"/>
  <c r="I12" i="13"/>
  <c r="J10" i="13" s="1"/>
  <c r="I9" i="13"/>
  <c r="I8" i="13"/>
  <c r="I7" i="13"/>
  <c r="J7" i="13" l="1"/>
  <c r="J16" i="13"/>
  <c r="J19" i="13"/>
  <c r="J8" i="25"/>
  <c r="J9" i="25"/>
  <c r="J10" i="25"/>
  <c r="J11" i="25"/>
  <c r="J13" i="25"/>
  <c r="J14" i="25"/>
  <c r="J15" i="25"/>
  <c r="J16" i="25"/>
  <c r="J17" i="25"/>
  <c r="J18" i="25"/>
  <c r="J19" i="25"/>
  <c r="J20" i="25"/>
  <c r="J21" i="25"/>
  <c r="K19" i="25" s="1"/>
  <c r="K13" i="25" l="1"/>
  <c r="M7" i="13"/>
  <c r="I18" i="8"/>
  <c r="I17" i="8"/>
  <c r="I16" i="8"/>
  <c r="I15" i="8"/>
  <c r="I14" i="8"/>
  <c r="I13" i="8"/>
  <c r="I12" i="8"/>
  <c r="I11" i="8"/>
  <c r="I10" i="8"/>
  <c r="I9" i="8"/>
  <c r="I8" i="8"/>
  <c r="I7" i="8"/>
  <c r="J7" i="8" l="1"/>
  <c r="J13" i="8"/>
  <c r="J10" i="8"/>
  <c r="J16" i="8"/>
  <c r="I24" i="5"/>
  <c r="N23" i="5" s="1"/>
  <c r="O23" i="5" s="1"/>
  <c r="I22" i="5"/>
  <c r="I21" i="5"/>
  <c r="I20" i="5"/>
  <c r="J19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N20" i="5"/>
  <c r="O20" i="5" s="1"/>
  <c r="M7" i="8" l="1"/>
  <c r="J16" i="5"/>
  <c r="J7" i="5"/>
  <c r="J10" i="5"/>
  <c r="N14" i="5"/>
  <c r="O14" i="5" s="1"/>
  <c r="N8" i="5"/>
  <c r="O8" i="5" s="1"/>
  <c r="J22" i="5"/>
  <c r="M7" i="5" s="1"/>
  <c r="J13" i="5"/>
  <c r="N17" i="5"/>
  <c r="O17" i="5" s="1"/>
  <c r="N11" i="5"/>
  <c r="O11" i="5" s="1"/>
  <c r="N8" i="13" l="1"/>
  <c r="O8" i="13" s="1"/>
  <c r="N14" i="13"/>
  <c r="O14" i="13" s="1"/>
  <c r="N17" i="13"/>
  <c r="O17" i="13" s="1"/>
  <c r="N20" i="13"/>
  <c r="O20" i="13" s="1"/>
  <c r="N23" i="13"/>
  <c r="O23" i="13" s="1"/>
  <c r="N26" i="13"/>
  <c r="O26" i="13" s="1"/>
  <c r="N11" i="13" l="1"/>
  <c r="O11" i="13" s="1"/>
  <c r="O14" i="25" l="1"/>
  <c r="K11" i="25"/>
  <c r="J7" i="25"/>
  <c r="K7" i="25" s="1"/>
  <c r="N17" i="8" l="1"/>
  <c r="O17" i="8" s="1"/>
  <c r="N20" i="14"/>
  <c r="O20" i="14" s="1"/>
  <c r="N11" i="14"/>
  <c r="O11" i="14" s="1"/>
  <c r="N8" i="14"/>
  <c r="O8" i="14" s="1"/>
  <c r="K9" i="25"/>
  <c r="N11" i="8"/>
  <c r="O11" i="8" s="1"/>
  <c r="O17" i="25"/>
  <c r="N14" i="14"/>
  <c r="O14" i="14" s="1"/>
  <c r="N17" i="14"/>
  <c r="O17" i="14" s="1"/>
  <c r="O20" i="25"/>
  <c r="N14" i="8"/>
  <c r="O14" i="8" s="1"/>
  <c r="N8" i="8"/>
  <c r="O8" i="8" s="1"/>
  <c r="N23" i="14"/>
  <c r="O23" i="14" s="1"/>
  <c r="K16" i="25"/>
  <c r="N7" i="25" l="1"/>
</calcChain>
</file>

<file path=xl/sharedStrings.xml><?xml version="1.0" encoding="utf-8"?>
<sst xmlns="http://schemas.openxmlformats.org/spreadsheetml/2006/main" count="3507" uniqueCount="288">
  <si>
    <t>Наименование оказываемой  услуги</t>
  </si>
  <si>
    <t>Вариант оказания (выполения)</t>
  </si>
  <si>
    <t>Показатель</t>
  </si>
  <si>
    <t>Наименование показателя</t>
  </si>
  <si>
    <t>Единица измерения</t>
  </si>
  <si>
    <t>Значение, утвержденное в муниципальном задании на отчетный финансовый год</t>
  </si>
  <si>
    <t>Фактическое значение за отчетный финансовый год</t>
  </si>
  <si>
    <t>Услуга</t>
  </si>
  <si>
    <t>Показатель качества</t>
  </si>
  <si>
    <t>Показатель объема</t>
  </si>
  <si>
    <t xml:space="preserve">Отчет о фактическом исполнении муниципальных заданий 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</si>
  <si>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</si>
  <si>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</si>
  <si>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3 до 8 лет обучающихся очно</t>
  </si>
  <si>
    <t>число обучающихся</t>
  </si>
  <si>
    <t>человек</t>
  </si>
  <si>
    <t>число человеко-дней</t>
  </si>
  <si>
    <t>день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</si>
  <si>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1 года до 3 лет обучающихся очно</t>
  </si>
  <si>
    <t>Присмотр и уход за физическими лицами за исключением льготных категорий в возрасте от 3 до 8 лет</t>
  </si>
  <si>
    <t>отсутствие жалоб родителей на организацию работы группы</t>
  </si>
  <si>
    <t>Число детей</t>
  </si>
  <si>
    <t>Число человеко-дней</t>
  </si>
  <si>
    <t>человеко-день</t>
  </si>
  <si>
    <t>Присмотр и уход за физическими лицами за исключением льготных категорий в возрасте от 1 года до 3 лет</t>
  </si>
  <si>
    <t>Присмотр и уход за детьми сиротами и детьми, оставшимися без попечения родителей в возрасте от 1 года до 3 лет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</si>
  <si>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</si>
  <si>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</si>
  <si>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Оценка итоговая </t>
  </si>
  <si>
    <t>МБДОУ Высокогорский детский сад № 2</t>
  </si>
  <si>
    <t>МБДОУ Верхнепашинский детский сад № 8</t>
  </si>
  <si>
    <t>МБДОУ Озерновский детский сад № 6</t>
  </si>
  <si>
    <t>МБДОУ Подтесовский детский сад № 29</t>
  </si>
  <si>
    <t>МБДОУ Подтесовский детский сад № 28</t>
  </si>
  <si>
    <t>МБДОУ Ярцевский детский сад №3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</si>
  <si>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</si>
  <si>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начального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</si>
  <si>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</si>
  <si>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основного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</si>
  <si>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заочно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</si>
  <si>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</si>
  <si>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среднего общего образования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</si>
  <si>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заочно</t>
  </si>
  <si>
    <t>Реализация дополнительных общеразвивающих программ</t>
  </si>
  <si>
    <t>прохождение программы</t>
  </si>
  <si>
    <t>количество человеко-часов</t>
  </si>
  <si>
    <t>человеко-час</t>
  </si>
  <si>
    <t>МБОУ Подгорновская СОШ № 17</t>
  </si>
  <si>
    <t>МБОУ Ярцевская СОШ № 12</t>
  </si>
  <si>
    <t>МБОУ Новокаргинская СОШ № 5</t>
  </si>
  <si>
    <t>МБОУ Усть-Питская ООШ № 19</t>
  </si>
  <si>
    <t>МБОУ Майская СОШ № 15</t>
  </si>
  <si>
    <t>МБОУ Потаповская СОШ № 8</t>
  </si>
  <si>
    <t>МБОУ Погодаевская СОШ № 18</t>
  </si>
  <si>
    <t>МБОУ Высокогорская СОШ № 7</t>
  </si>
  <si>
    <t>МБОУ Подтесовская СОШ № 46</t>
  </si>
  <si>
    <t>МБОУ Озерновская СОШ № 47</t>
  </si>
  <si>
    <t>МБОУ Безымянская ООШ № 28</t>
  </si>
  <si>
    <t>МБОУ Верхнепашинская СОШ № 2</t>
  </si>
  <si>
    <t>МБОУ Епишинская ООШ № 6</t>
  </si>
  <si>
    <t>МБОУ Кривлякская СОШ № 3</t>
  </si>
  <si>
    <t>МБДОУ Новокаргинский детский сад № 20</t>
  </si>
  <si>
    <t>МБОУ Абалаковская СОШ № 1</t>
  </si>
  <si>
    <t>МБОУ Новогородокская ООШ № 16</t>
  </si>
  <si>
    <t>МБОУ Новоназимовская СОШ № 4</t>
  </si>
  <si>
    <t>МБОУ Усть-Кемская СОШ № 10</t>
  </si>
  <si>
    <t>МБОУ Шапкинская СОШ № 11</t>
  </si>
  <si>
    <t>Присмотр и уход за детьми сиротами и детьми, оставшимися без попечения родителей в возрасте от 3 до 8 лет</t>
  </si>
  <si>
    <t>к приказу МКУ "Управление образования"</t>
  </si>
  <si>
    <t>801011О.99.0.БВ24ВТ22000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</si>
  <si>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1 года до 3 лет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</si>
  <si>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</t>
  </si>
  <si>
    <t>801011О.99.БВ24ВУ42000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</si>
  <si>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1 года до 3 лет</t>
  </si>
  <si>
    <t>Присмотр и уход за физическими лицами за исключением обучающихся с ограниченными возможностями здоровья (ОВЗ) и детей-инвалидов в возрасте от 3 лет до 8 лет</t>
  </si>
  <si>
    <t>Реализация основных общеобразовательных программ дошкольного образования для детей-инвалидов в возрасте от 3 лет до 8 лет</t>
  </si>
  <si>
    <t>853212О.99.0.БВ23АГ02000</t>
  </si>
  <si>
    <t>853212О.99.БВ23АГ08000</t>
  </si>
  <si>
    <t>801012О.99.0.БА81АЦ60001</t>
  </si>
  <si>
    <t>801012О.99.0.БА81АБ68001</t>
  </si>
  <si>
    <t>801012О.99.0.БА81АА00001</t>
  </si>
  <si>
    <t>доля обучающихся, освоивших программу общего образования</t>
  </si>
  <si>
    <t>Реализация адаптированной образовательной программы начального общего образования обучающихся с ОВЗ обучающихся очно</t>
  </si>
  <si>
    <t>802111О.99.0.БА96АА00001</t>
  </si>
  <si>
    <t>802111О.99.БА96АЧ08001</t>
  </si>
  <si>
    <t>8021112О.99.0ББ11АЧ08001</t>
  </si>
  <si>
    <t>Работа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</si>
  <si>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</si>
  <si>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</si>
  <si>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 обучающихся</t>
  </si>
  <si>
    <t>Количество маршрутов</t>
  </si>
  <si>
    <t>Количество рейсов</t>
  </si>
  <si>
    <t>Единица</t>
  </si>
  <si>
    <t>Предоставление питания</t>
  </si>
  <si>
    <t>560200О.99.ББ18АА00000</t>
  </si>
  <si>
    <t>Количество питающихся</t>
  </si>
  <si>
    <t>Реализация адаптированной образовательной программы основного общего образования детей-инвалидов, проходящих обучение на дому</t>
  </si>
  <si>
    <t>802111О.99.0.БА96АБ75001</t>
  </si>
  <si>
    <t>802112О.99.0.ББ11АБ75001</t>
  </si>
  <si>
    <t>802111О.99.0.БА96АА25001</t>
  </si>
  <si>
    <t>802111О.99.0.БА96АЧ16001</t>
  </si>
  <si>
    <t>единица</t>
  </si>
  <si>
    <t>Реализация адаптированной образовательной программы основного общего образования обучающихся с ОВЗ обучающихся очно</t>
  </si>
  <si>
    <t>559019О.99.0.ББ12АА03000</t>
  </si>
  <si>
    <t>Число обучающихся</t>
  </si>
  <si>
    <t>802112О.99.0.ББ11АЧ16001</t>
  </si>
  <si>
    <t>Реализация адаптированной образовательной программы основного общего образования обучающихся с ОВЗ очно</t>
  </si>
  <si>
    <t>Реализация адаптированной образовательной программы начального общего образования детей-инвалидов, проходящих обучение по состоянию здоровья на дому</t>
  </si>
  <si>
    <t>Реализация адаптированной образовательной программы начального общего образования обучающихся с ОВЗ, проходящие обучение по состоянию здоровья на дому</t>
  </si>
  <si>
    <t>801012О.99.0.БА81АА24001</t>
  </si>
  <si>
    <t>Реализация адаптированной образовательной программы начального общего образования детей-инвалидов, проходящие обучение по состоянию здоровья на дому</t>
  </si>
  <si>
    <t>Реализация адаптированной образовательной программы основного общего образования детей-инвалидов, проходящие обучение по состоянию здоровья на дому</t>
  </si>
  <si>
    <t>Реализация адаптированной образовательной программы начального общего образования обучающихся с ОВЗ, проходящих обучение по состоянию здоровья на дому</t>
  </si>
  <si>
    <t>801011О.99.0.БВ24ДН80000</t>
  </si>
  <si>
    <t>801012О.99.0.БА81АБ44001</t>
  </si>
  <si>
    <t>Реализация адаптированной образовательной программы начального общего образования детей-инвалидов обучающихся очно</t>
  </si>
  <si>
    <t>802111О.99.0.БА96АБ50001</t>
  </si>
  <si>
    <t>Реализация адаптированной образовательной программы основного общего образования детей-инвалидов обучающихся очно</t>
  </si>
  <si>
    <t>802112О.99.0.ББ11АБ50001</t>
  </si>
  <si>
    <t>802112О.99.0.ББ11АА00001</t>
  </si>
  <si>
    <t>Реализация основных общеобразовательных программ среднего общего образования обучающихся детей инвалидов обучающихся очно</t>
  </si>
  <si>
    <t>853211О.99.0.БВ19АА98000</t>
  </si>
  <si>
    <t>804200О.99.0.ББ52АЖ48000</t>
  </si>
  <si>
    <t>отсутствие обоснованных жалоб родителей обучающихся</t>
  </si>
  <si>
    <t>число человеко-часов</t>
  </si>
  <si>
    <t>Присмотр и уход за физическими лицами за исключением льготных категорий в группе продленного дня</t>
  </si>
  <si>
    <t>889111О.99.0.БА93АА63000</t>
  </si>
  <si>
    <t>количество маршрутов</t>
  </si>
  <si>
    <t>количество рейсов</t>
  </si>
  <si>
    <t>человеко-дней</t>
  </si>
  <si>
    <t>человек-день</t>
  </si>
  <si>
    <t>Реализация адаптированной образовательной программы среднего общего образования обучающихся с ОВЗ обучающихся очно</t>
  </si>
  <si>
    <t>853211О.99.0.БВ19АА92000</t>
  </si>
  <si>
    <t>Присмотр и уход за детьми-сиротами и детьми, оставшимися без попечения родителей в возрасте от 1 года до 3 лет</t>
  </si>
  <si>
    <t>Присмотр и уход за физическими лицами льготных категорий, определяемых учредителей, возрасте от 1 года до 3 лет</t>
  </si>
  <si>
    <t>Присмотр и уход за физическими лицами льготных категорий, определяемых учредителей, в возрасте от 3 лет до 8 лет</t>
  </si>
  <si>
    <t>Присмотр и уход за физическими лицами льготных категорий, определяемых учредителей,в возрасте от 1 года до 3 лет</t>
  </si>
  <si>
    <t>Присмотр и уход за физическими лицами льготных категорий, определяемых учредителей,в возрасте от 3 лет до 8 лет</t>
  </si>
  <si>
    <t>человеко- день</t>
  </si>
  <si>
    <t>Присмотр и уход за детьми-сиротами и детьми, оставшимися без попечения родителей в возрасте от 3 лет до 8 лет</t>
  </si>
  <si>
    <t>Присмотр и уход за детьми-инвалидами в возрасте от 3 до 8 лет</t>
  </si>
  <si>
    <t>802111О.99.0.БА96АА00Б75001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</si>
  <si>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на дому</t>
  </si>
  <si>
    <t>Присмотр и уход за физическими лицами льготных категорий, определяемых учредителей,в возрасте от 3 лет до 8 лет в группах кратковременного пребывания детей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</si>
  <si>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 в группах кратковременного пребывания детей</t>
  </si>
  <si>
    <t>Реализация адаптированной общеобразовательной программы среднего общего образования детей- инвалидов обучающихся очно</t>
  </si>
  <si>
    <t>Показатель объекма</t>
  </si>
  <si>
    <t>Содержание детей, проходящих основное общее образование</t>
  </si>
  <si>
    <t>Содержание детей, проходящих среднее общее образование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</si>
  <si>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заочно</t>
  </si>
  <si>
    <t>Реализация адаптированной образовательной программы основного общего образования обучающихся с ОВЗ, обучающихся заочно</t>
  </si>
  <si>
    <t>Реализация адаптированной образовательной программы основного общего образования обучающихся с ОВЗ, обучающихся очно</t>
  </si>
  <si>
    <t>отсутствие жалоб родителей (законных представителей) на организацию работы группы</t>
  </si>
  <si>
    <t>Присмотр и уход за детьми-сиротами и детьми, оставшимися без попечения родиетелй, в возрасте от 3 до 8 лет</t>
  </si>
  <si>
    <t>Приложение №1</t>
  </si>
  <si>
    <t>Приложение №2</t>
  </si>
  <si>
    <t>Приложение №3</t>
  </si>
  <si>
    <t>Приложение №4</t>
  </si>
  <si>
    <t>Приложение №5</t>
  </si>
  <si>
    <t>Приложение №6</t>
  </si>
  <si>
    <t>Приложение №7</t>
  </si>
  <si>
    <t>Приложение №8</t>
  </si>
  <si>
    <t>Приложение №10</t>
  </si>
  <si>
    <t>Приложение №11</t>
  </si>
  <si>
    <t>Приложение №12</t>
  </si>
  <si>
    <t>Приложение №13</t>
  </si>
  <si>
    <t>Приложение №14</t>
  </si>
  <si>
    <t>Приложение №15</t>
  </si>
  <si>
    <t>Приложение №16</t>
  </si>
  <si>
    <t>Приложение №17</t>
  </si>
  <si>
    <t>Приложение №19</t>
  </si>
  <si>
    <t>Приложение №20</t>
  </si>
  <si>
    <t>Приложение №21</t>
  </si>
  <si>
    <t>Приложение №22</t>
  </si>
  <si>
    <t>Приложение №23</t>
  </si>
  <si>
    <t>Приложение №24</t>
  </si>
  <si>
    <t>Приложение №26</t>
  </si>
  <si>
    <t>Приложение №27</t>
  </si>
  <si>
    <t>Присмотр и уход за обучающимися с ограниченными возможностями здоровья от 3 до 8 лет</t>
  </si>
  <si>
    <t>Присмотр и уход за детьми-инвалидами от 3 до 8 лет</t>
  </si>
  <si>
    <t>Реализация основных общеобразовательных программ дошкольного общего образования детей-инвалидов от 3 до 8 лет</t>
  </si>
  <si>
    <t>Реализация адаптированной образователой программы среднего общего образования детей-инвалидов, обучающихся очно</t>
  </si>
  <si>
    <t>Наименование учреждения оказывающего услугу (выполняющего работу)</t>
  </si>
  <si>
    <t>Наименование оказываемой  услуги (выполняемой работы)</t>
  </si>
  <si>
    <t>Показатель (качества, объема)</t>
  </si>
  <si>
    <t>Причины отклонения значений от запланированных</t>
  </si>
  <si>
    <t>Источник информации о фактическом значении показателя</t>
  </si>
  <si>
    <t>Приложение № 7</t>
  </si>
  <si>
    <t>Наименование услуг (работ), оказанных (выполненных) подведомственным главному распорядителю учреждением в отчетном финансовом году</t>
  </si>
  <si>
    <t>Итоговая оценка выполнения подведомственными главному распорядителю учреждениями муниципального задания по каждой муниципальной услуге (работе), рассчитанная в соответствии с Методикой оценки выполнения муниципальными учреждениями Енисейского района муниципального задания на оказание муниципальных услуг (работ)</t>
  </si>
  <si>
    <t>Присмотр и уход за физическими лицами детей-инвалидов в возрасте от 3 лет до 8 лет</t>
  </si>
  <si>
    <t>Реализация адаптированной образовательной программы основного общего образования детей инвалидов проходящих обучение на дому</t>
  </si>
  <si>
    <t>Реализация адаптированной образовательной программы основного общего образования обучающихся с ОВЗ на дому</t>
  </si>
  <si>
    <t>Реализация адаптированной образовательной программы среднего общего образования детей-инвалидов обучающихся очно</t>
  </si>
  <si>
    <t>Реализация основной образовательной программы среднего общего образования детей-инвалидов обучающихся очно</t>
  </si>
  <si>
    <t>Реализация адаптированной образовательной программы среднего общего образования обучающихся с ОВЗ очно</t>
  </si>
  <si>
    <t>Содержание детей, проходящие основное общее образование</t>
  </si>
  <si>
    <t>Содержание детей, проходящие среднее образование</t>
  </si>
  <si>
    <t>МБДОУ Абалаковский д/с № 1</t>
  </si>
  <si>
    <t>МБДОУ Верхнепашинский д/с № 8</t>
  </si>
  <si>
    <t>МБДОУ Высокогорский д/с № 2</t>
  </si>
  <si>
    <t>МБДОУ Озерновский д/с № 6</t>
  </si>
  <si>
    <t>МБДОУ Подтесовский д/с № 28</t>
  </si>
  <si>
    <t>МБДОУ Подтесовский д/с № 29</t>
  </si>
  <si>
    <t>МБДОУ Ярцевский д/с № 3</t>
  </si>
  <si>
    <t>Присмотр и уход за детьми сиротами и детьми, оставшимися без попечения родителей в возрасте от  3 до 8 лет</t>
  </si>
  <si>
    <t>Наименование учреждения, оказывающего услугу (выполняющего работу)</t>
  </si>
  <si>
    <t>Источник информации о фактическом значении покащателя</t>
  </si>
  <si>
    <t>МБДОУ Абалаковский детский сад № 1</t>
  </si>
  <si>
    <t>85-К</t>
  </si>
  <si>
    <t>85-к</t>
  </si>
  <si>
    <t>ОО-1</t>
  </si>
  <si>
    <t>код</t>
  </si>
  <si>
    <t>85-к и ОО-1</t>
  </si>
  <si>
    <t>Присмотр и уход за детьми-сиротами и детьми, оставшимися без попечения родителей в возрасте от 1 лет до 3 лет</t>
  </si>
  <si>
    <t>Реализация адаптированной образовательной программы начального общего образования обучающихся с ОВЗ обучающихся заочно</t>
  </si>
  <si>
    <t>Реализация основных общеобразовательных программ дошкольного общего образования детей с ОВЗ от 3 до 8 лет</t>
  </si>
  <si>
    <t>МБДОУ Новокаргинский д/с № 20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</si>
  <si>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очно</t>
  </si>
  <si>
    <t>Реализация адаптированной образовательной программы начального общего образования детей инвалидов проходящих обучение очно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</si>
  <si>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года до 8 лет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</si>
  <si>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3 лет до 8 лет</t>
  </si>
  <si>
    <t>Присмотр и уход за физическими лицами за исключением льготных категорий в возрасте от 3 лет  до 8 лет</t>
  </si>
  <si>
    <t>МБОУ Плотбищенская СОШ № 9</t>
  </si>
  <si>
    <t>МБОУ Анциферовская ООШ № 25</t>
  </si>
  <si>
    <t>7, 8, 9, 10 графа в отчете</t>
  </si>
  <si>
    <t>уменьшение посещаемости по причине заболеваемости, карантина</t>
  </si>
  <si>
    <t xml:space="preserve"> </t>
  </si>
  <si>
    <t xml:space="preserve">уменьшение численности детей на территиории проживания </t>
  </si>
  <si>
    <t>пандемия, карантин на группах.</t>
  </si>
  <si>
    <t>смена места жительства</t>
  </si>
  <si>
    <t>выбытие обучающихся</t>
  </si>
  <si>
    <t>Прибытие обучающихся на заочную форму обучающихся</t>
  </si>
  <si>
    <t>Вакансия Воспитатель ГПД с 08.11.21</t>
  </si>
  <si>
    <t>Муниципальное задание выполнено</t>
  </si>
  <si>
    <t>увеличение численности обучающихся</t>
  </si>
  <si>
    <t>увеличение численности детей в ДО</t>
  </si>
  <si>
    <t>переход детей в начальную школу</t>
  </si>
  <si>
    <t>ремонтные работы</t>
  </si>
  <si>
    <t>прибыл ребенок</t>
  </si>
  <si>
    <t>1 ребенок выбыл</t>
  </si>
  <si>
    <t xml:space="preserve"> ОО-1</t>
  </si>
  <si>
    <t>Реализация основной образовательной программы начального общего образования детей-инвалидов, обучающихся очно</t>
  </si>
  <si>
    <t>приезд ребенка из другого  района</t>
  </si>
  <si>
    <t>Реализация адаптированной образовательной программы начального общего образования детей-инвалидов, проходящих обучение на дому</t>
  </si>
  <si>
    <t>поступление ребенка в 11 класс из училища</t>
  </si>
  <si>
    <t>Реализация адаптированной образовательной программы среднего общего образования детей инвалидов, проходящих обучение по состоянию здоровья на дому</t>
  </si>
  <si>
    <t>Прибытие из других территорий</t>
  </si>
  <si>
    <t>Перевод в другие ОУ</t>
  </si>
  <si>
    <t>низкое посещение из-за заболеваемости</t>
  </si>
  <si>
    <t>Реализация адаптированной образовательной программы основного общего образования детей-инвалидов, проходящих обучение очно</t>
  </si>
  <si>
    <t>два ребенка поступили</t>
  </si>
  <si>
    <t xml:space="preserve">неудовлетворительные результаты промежуточной аттетации </t>
  </si>
  <si>
    <t>неудовлетворительные результаты промежуточной аттетации, ГИА</t>
  </si>
  <si>
    <t>переход на очное обучение</t>
  </si>
  <si>
    <t>прибыли обучающиеся</t>
  </si>
  <si>
    <t>была пересдача ОГЭ, приказ о зачислении в 10 класс был в сентябре</t>
  </si>
  <si>
    <t>85 к - ОО-1</t>
  </si>
  <si>
    <t>Реализация адаптированной образовательной программы начального общего образования детей-инвалидов, обучающихся очно</t>
  </si>
  <si>
    <t>уменьшение численности</t>
  </si>
  <si>
    <t>Добавлен доболнить рейс, из-за увелечения количества детей</t>
  </si>
  <si>
    <t>от  "08" февраля 2022 г. №01-14-013</t>
  </si>
  <si>
    <t>от "08" февраля 2022г. №01-14-013</t>
  </si>
  <si>
    <t>от "08" февраля 2022 г. №01-14-013</t>
  </si>
  <si>
    <t>от "08" февраля 2022 г.</t>
  </si>
  <si>
    <t>прибыли  воспитаники</t>
  </si>
  <si>
    <t xml:space="preserve">выбыли </t>
  </si>
  <si>
    <t xml:space="preserve"> переход ребенка в начальное звено</t>
  </si>
  <si>
    <t>переход детей в категорию ОВЗ</t>
  </si>
  <si>
    <t>Увеличение численности, по итогам комиссии ПМПК</t>
  </si>
  <si>
    <t>увеличение численности, по итогам комиссии ПМПК</t>
  </si>
  <si>
    <t>выбытие из садика</t>
  </si>
  <si>
    <t>Приложение №9</t>
  </si>
  <si>
    <t xml:space="preserve">Муниципальное задание выполнено </t>
  </si>
  <si>
    <t>выбытие учащихся, перевод в другие ОУ</t>
  </si>
  <si>
    <t>Увеличение численности в ГПД</t>
  </si>
  <si>
    <t xml:space="preserve">прибыли два ребенка </t>
  </si>
  <si>
    <t xml:space="preserve">отсутствие света в детском саду при переходе в новую школу. </t>
  </si>
  <si>
    <t>Прибытие обучающихся</t>
  </si>
  <si>
    <t>Выбытие обучающихся</t>
  </si>
  <si>
    <t>Приложение №18</t>
  </si>
  <si>
    <t>Муниципально задание выполнено</t>
  </si>
  <si>
    <t xml:space="preserve">выбыл ребенок </t>
  </si>
  <si>
    <t>Приложение №25</t>
  </si>
  <si>
    <t xml:space="preserve">85 - к </t>
  </si>
  <si>
    <t>2 ребенка выбыли из школы</t>
  </si>
  <si>
    <t>1 ребенок перешел в 5 класс</t>
  </si>
  <si>
    <t>выбыли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</si>
</sst>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2">
    <xf numFmtId="0" fontId="0" fillId="0" borderId="0" xfId="0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4" fillId="2" borderId="0" xfId="0" applyNumberFormat="1" applyFont="1" applyFill="1" applyAlignment="1">
      <alignment horizontal="center" wrapText="1"/>
    </xf>
    <xf numFmtId="2" fontId="5" fillId="3" borderId="0" xfId="0" applyNumberFormat="1" applyFont="1" applyFill="1" applyAlignment="1">
      <alignment horizontal="center" wrapText="1"/>
    </xf>
    <xf numFmtId="1" fontId="1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wrapText="1"/>
    </xf>
    <xf numFmtId="2" fontId="4" fillId="2" borderId="0" xfId="0" applyNumberFormat="1" applyFont="1" applyFill="1" applyAlignment="1">
      <alignment horizontal="center" wrapText="1"/>
    </xf>
    <xf numFmtId="0" fontId="1" fillId="2" borderId="1" xfId="1" applyNumberFormat="1" applyFont="1" applyFill="1" applyBorder="1" applyAlignment="1">
      <alignment horizontal="right" vertical="top"/>
    </xf>
    <xf numFmtId="0" fontId="1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wrapText="1"/>
    </xf>
    <xf numFmtId="0" fontId="4" fillId="3" borderId="0" xfId="0" applyFont="1" applyFill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/>
    </xf>
    <xf numFmtId="1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6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wrapText="1"/>
    </xf>
    <xf numFmtId="2" fontId="1" fillId="2" borderId="0" xfId="0" applyNumberFormat="1" applyFont="1" applyFill="1" applyBorder="1" applyAlignment="1">
      <alignment horizontal="right" vertical="top" wrapText="1"/>
    </xf>
    <xf numFmtId="2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right" vertical="top" wrapText="1"/>
    </xf>
    <xf numFmtId="0" fontId="4" fillId="2" borderId="0" xfId="0" applyNumberFormat="1" applyFont="1" applyFill="1" applyAlignment="1">
      <alignment wrapText="1"/>
    </xf>
    <xf numFmtId="2" fontId="1" fillId="2" borderId="1" xfId="0" applyNumberFormat="1" applyFont="1" applyFill="1" applyBorder="1" applyAlignment="1">
      <alignment horizontal="right" vertical="top"/>
    </xf>
    <xf numFmtId="2" fontId="4" fillId="2" borderId="0" xfId="0" applyNumberFormat="1" applyFont="1" applyFill="1" applyAlignment="1">
      <alignment horizontal="center" wrapText="1"/>
    </xf>
    <xf numFmtId="0" fontId="10" fillId="0" borderId="1" xfId="0" applyFont="1" applyBorder="1" applyAlignment="1">
      <alignment textRotation="90"/>
    </xf>
    <xf numFmtId="0" fontId="6" fillId="0" borderId="0" xfId="0" applyFont="1" applyAlignment="1">
      <alignment textRotation="90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textRotation="90"/>
    </xf>
    <xf numFmtId="0" fontId="1" fillId="0" borderId="1" xfId="0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6" fillId="2" borderId="1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0" fillId="0" borderId="0" xfId="0" applyFill="1"/>
    <xf numFmtId="2" fontId="0" fillId="0" borderId="1" xfId="0" applyNumberFormat="1" applyBorder="1"/>
    <xf numFmtId="2" fontId="4" fillId="2" borderId="0" xfId="0" applyNumberFormat="1" applyFont="1" applyFill="1" applyAlignment="1">
      <alignment horizontal="center" wrapText="1"/>
    </xf>
    <xf numFmtId="2" fontId="11" fillId="2" borderId="1" xfId="0" applyNumberFormat="1" applyFont="1" applyFill="1" applyBorder="1" applyAlignment="1">
      <alignment horizontal="right" vertical="top" wrapText="1"/>
    </xf>
    <xf numFmtId="2" fontId="12" fillId="0" borderId="0" xfId="0" applyNumberFormat="1" applyFont="1" applyFill="1" applyAlignment="1">
      <alignment wrapText="1"/>
    </xf>
    <xf numFmtId="2" fontId="12" fillId="2" borderId="0" xfId="0" applyNumberFormat="1" applyFont="1" applyFill="1" applyAlignment="1">
      <alignment wrapText="1"/>
    </xf>
    <xf numFmtId="0" fontId="12" fillId="2" borderId="0" xfId="0" applyFont="1" applyFill="1" applyAlignment="1">
      <alignment wrapText="1"/>
    </xf>
    <xf numFmtId="2" fontId="11" fillId="2" borderId="1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1" fillId="0" borderId="2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/>
    <xf numFmtId="2" fontId="6" fillId="0" borderId="1" xfId="0" applyNumberFormat="1" applyFont="1" applyBorder="1" applyAlignment="1">
      <alignment vertical="top"/>
    </xf>
    <xf numFmtId="0" fontId="0" fillId="2" borderId="0" xfId="0" applyFill="1"/>
    <xf numFmtId="0" fontId="10" fillId="2" borderId="1" xfId="0" applyFont="1" applyFill="1" applyBorder="1" applyAlignment="1">
      <alignment textRotation="90"/>
    </xf>
    <xf numFmtId="2" fontId="6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/>
    <xf numFmtId="2" fontId="6" fillId="2" borderId="1" xfId="0" applyNumberFormat="1" applyFont="1" applyFill="1" applyBorder="1"/>
    <xf numFmtId="2" fontId="6" fillId="2" borderId="0" xfId="0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2" fontId="1" fillId="2" borderId="2" xfId="0" applyNumberFormat="1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/>
    <xf numFmtId="0" fontId="6" fillId="0" borderId="6" xfId="0" applyFont="1" applyBorder="1"/>
    <xf numFmtId="0" fontId="6" fillId="0" borderId="1" xfId="0" applyFont="1" applyFill="1" applyBorder="1"/>
    <xf numFmtId="0" fontId="6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1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right" vertical="top"/>
    </xf>
    <xf numFmtId="0" fontId="11" fillId="2" borderId="1" xfId="0" applyNumberFormat="1" applyFont="1" applyFill="1" applyBorder="1" applyAlignment="1">
      <alignment horizontal="right" vertical="top"/>
    </xf>
    <xf numFmtId="0" fontId="11" fillId="2" borderId="1" xfId="0" applyNumberFormat="1" applyFont="1" applyFill="1" applyBorder="1" applyAlignment="1">
      <alignment horizontal="right" vertical="top" wrapText="1"/>
    </xf>
    <xf numFmtId="0" fontId="13" fillId="2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wrapText="1"/>
    </xf>
    <xf numFmtId="0" fontId="1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1" fillId="2" borderId="3" xfId="0" applyNumberFormat="1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2" fontId="11" fillId="2" borderId="3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wrapText="1"/>
    </xf>
    <xf numFmtId="0" fontId="11" fillId="2" borderId="8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4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1" fontId="6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1" fillId="2" borderId="1" xfId="0" applyNumberFormat="1" applyFont="1" applyFill="1" applyBorder="1" applyAlignment="1">
      <alignment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2" fontId="11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wrapText="1"/>
    </xf>
    <xf numFmtId="0" fontId="12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vertical="top" wrapText="1"/>
    </xf>
    <xf numFmtId="2" fontId="6" fillId="2" borderId="3" xfId="0" applyNumberFormat="1" applyFont="1" applyFill="1" applyBorder="1" applyAlignment="1">
      <alignment vertical="top" wrapText="1"/>
    </xf>
    <xf numFmtId="2" fontId="11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wrapText="1"/>
    </xf>
    <xf numFmtId="2" fontId="6" fillId="2" borderId="2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textRotation="90" wrapText="1"/>
    </xf>
    <xf numFmtId="0" fontId="16" fillId="2" borderId="10" xfId="0" applyFont="1" applyFill="1" applyBorder="1" applyAlignment="1">
      <alignment horizontal="center" vertical="center" textRotation="90" wrapText="1"/>
    </xf>
    <xf numFmtId="0" fontId="16" fillId="2" borderId="9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2" fontId="1" fillId="2" borderId="11" xfId="0" applyNumberFormat="1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2" fontId="1" fillId="2" borderId="14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top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 textRotation="90" wrapText="1"/>
    </xf>
    <xf numFmtId="0" fontId="16" fillId="2" borderId="3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textRotation="90" wrapText="1"/>
    </xf>
    <xf numFmtId="0" fontId="16" fillId="2" borderId="0" xfId="0" applyFont="1" applyFill="1" applyBorder="1" applyAlignment="1">
      <alignment horizontal="center" vertical="center" textRotation="90" wrapText="1"/>
    </xf>
    <xf numFmtId="0" fontId="16" fillId="2" borderId="15" xfId="0" applyFont="1" applyFill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textRotation="90" wrapText="1"/>
    </xf>
    <xf numFmtId="0" fontId="18" fillId="2" borderId="10" xfId="0" applyFont="1" applyFill="1" applyBorder="1" applyAlignment="1">
      <alignment horizontal="center" vertical="center" textRotation="90" wrapText="1"/>
    </xf>
    <xf numFmtId="0" fontId="18" fillId="2" borderId="9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12" fillId="2" borderId="3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top" wrapText="1"/>
    </xf>
    <xf numFmtId="2" fontId="4" fillId="2" borderId="3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%20&#1096;&#1082;&#1086;&#1083;/7%20&#1057;&#1054;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ш 1"/>
      <sheetName val="сош 2"/>
      <sheetName val="сош 3"/>
      <sheetName val="сош 4"/>
      <sheetName val="сош 5"/>
      <sheetName val="оош 6"/>
      <sheetName val="сош 7"/>
      <sheetName val="сош 8 "/>
      <sheetName val="сош 9"/>
      <sheetName val="сош 10"/>
      <sheetName val="сош 11"/>
      <sheetName val="сош 12"/>
      <sheetName val="сош 15"/>
      <sheetName val="оош 16"/>
      <sheetName val="сош 17"/>
      <sheetName val="сош 18"/>
      <sheetName val="оош 19"/>
      <sheetName val="оош 25"/>
      <sheetName val="оош 28"/>
      <sheetName val="сош 46"/>
      <sheetName val="сош 47"/>
      <sheetName val="дс №1"/>
      <sheetName val="дс №2"/>
      <sheetName val="дс №3"/>
      <sheetName val="дс №6"/>
      <sheetName val="дс №8"/>
      <sheetName val="дс №20"/>
      <sheetName val="дс №28"/>
      <sheetName val="дс № 29"/>
      <sheetName val="св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A6" t="str">
            <v>Наименование учреждения, оказывающего услугу (выполняющего работу)</v>
          </cell>
          <cell r="K6" t="str">
            <v>Причины отклонения значений от запланированных</v>
          </cell>
          <cell r="L6" t="str">
            <v>Источник информации о фактическом значении покащателя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42"/>
  <sheetViews>
    <sheetView view="pageBreakPreview" topLeftCell="A16" zoomScale="75" zoomScaleNormal="70" zoomScaleSheetLayoutView="75" workbookViewId="0">
      <pane xSplit="2" topLeftCell="C1" activePane="topRight" state="frozen"/>
      <selection pane="topRight" activeCell="K23" sqref="K23:K24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0.85546875" style="1" customWidth="1"/>
    <col min="6" max="16384" width="15.85546875" style="1"/>
  </cols>
  <sheetData>
    <row r="1" spans="1:15" s="152" customFormat="1" ht="33" customHeight="1" x14ac:dyDescent="0.25">
      <c r="H1" s="334" t="s">
        <v>154</v>
      </c>
      <c r="I1" s="334"/>
      <c r="J1" s="292"/>
      <c r="K1" s="292"/>
      <c r="L1" s="292"/>
      <c r="M1" s="292"/>
    </row>
    <row r="2" spans="1:15" s="152" customFormat="1" x14ac:dyDescent="0.25">
      <c r="H2" s="348" t="s">
        <v>68</v>
      </c>
      <c r="I2" s="348"/>
      <c r="J2" s="348"/>
      <c r="K2" s="348"/>
      <c r="L2" s="348"/>
      <c r="M2" s="348"/>
    </row>
    <row r="3" spans="1:15" s="152" customFormat="1" ht="18.75" customHeight="1" x14ac:dyDescent="0.25">
      <c r="H3" s="348" t="s">
        <v>261</v>
      </c>
      <c r="I3" s="348"/>
      <c r="J3" s="348"/>
      <c r="K3" s="348"/>
      <c r="L3" s="348"/>
      <c r="M3" s="348"/>
    </row>
    <row r="4" spans="1:15" s="152" customFormat="1" ht="18.75" customHeight="1" x14ac:dyDescent="0.25"/>
    <row r="5" spans="1:15" s="152" customFormat="1" ht="18.75" x14ac:dyDescent="0.3">
      <c r="B5" s="349" t="s">
        <v>10</v>
      </c>
      <c r="C5" s="349"/>
      <c r="D5" s="349"/>
      <c r="E5" s="349"/>
      <c r="F5" s="349"/>
      <c r="G5" s="349"/>
      <c r="H5" s="349"/>
    </row>
    <row r="6" spans="1:15" s="152" customFormat="1" ht="112.5" customHeight="1" x14ac:dyDescent="0.25">
      <c r="A6" s="18" t="s">
        <v>182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50" t="s">
        <v>26</v>
      </c>
      <c r="J6" s="150" t="s">
        <v>27</v>
      </c>
      <c r="K6" s="150" t="s">
        <v>185</v>
      </c>
      <c r="L6" s="302" t="s">
        <v>186</v>
      </c>
      <c r="M6" s="29" t="s">
        <v>28</v>
      </c>
      <c r="N6" s="152" t="s">
        <v>225</v>
      </c>
    </row>
    <row r="7" spans="1:15" s="152" customFormat="1" ht="121.5" customHeight="1" x14ac:dyDescent="0.25">
      <c r="A7" s="345" t="s">
        <v>62</v>
      </c>
      <c r="B7" s="344" t="s">
        <v>70</v>
      </c>
      <c r="C7" s="344" t="s">
        <v>7</v>
      </c>
      <c r="D7" s="236" t="s">
        <v>8</v>
      </c>
      <c r="E7" s="150" t="s">
        <v>11</v>
      </c>
      <c r="F7" s="45" t="s">
        <v>12</v>
      </c>
      <c r="G7" s="32">
        <v>100</v>
      </c>
      <c r="H7" s="32">
        <v>100</v>
      </c>
      <c r="I7" s="35">
        <f t="shared" ref="I7:I41" si="0">H7/G7*100</f>
        <v>100</v>
      </c>
      <c r="J7" s="337">
        <f>((((I8+I9)/2)+I7)/2)</f>
        <v>100</v>
      </c>
      <c r="K7" s="337"/>
      <c r="L7" s="350" t="s">
        <v>213</v>
      </c>
      <c r="M7" s="296">
        <f>(J7+J10+J13+J16+J19+J21+J23+J25+J27+J29+J31+J36+J39)/13</f>
        <v>98.983028943393009</v>
      </c>
      <c r="N7" s="152">
        <v>100</v>
      </c>
    </row>
    <row r="8" spans="1:15" s="152" customFormat="1" x14ac:dyDescent="0.25">
      <c r="A8" s="346"/>
      <c r="B8" s="344"/>
      <c r="C8" s="344"/>
      <c r="D8" s="236" t="s">
        <v>9</v>
      </c>
      <c r="E8" s="150" t="s">
        <v>14</v>
      </c>
      <c r="F8" s="45" t="s">
        <v>15</v>
      </c>
      <c r="G8" s="25">
        <v>1</v>
      </c>
      <c r="H8" s="25">
        <v>1</v>
      </c>
      <c r="I8" s="35">
        <f t="shared" si="0"/>
        <v>100</v>
      </c>
      <c r="J8" s="338"/>
      <c r="K8" s="338"/>
      <c r="L8" s="351"/>
      <c r="M8" s="131"/>
      <c r="N8" s="3">
        <f>(I8+I9)/2</f>
        <v>100</v>
      </c>
      <c r="O8" s="152">
        <f>(N7+N8)/2</f>
        <v>100</v>
      </c>
    </row>
    <row r="9" spans="1:15" s="152" customFormat="1" ht="30" customHeight="1" x14ac:dyDescent="0.25">
      <c r="A9" s="346"/>
      <c r="B9" s="344"/>
      <c r="C9" s="344"/>
      <c r="D9" s="236" t="s">
        <v>9</v>
      </c>
      <c r="E9" s="150" t="s">
        <v>16</v>
      </c>
      <c r="F9" s="45" t="s">
        <v>17</v>
      </c>
      <c r="G9" s="25">
        <v>44</v>
      </c>
      <c r="H9" s="25">
        <v>44</v>
      </c>
      <c r="I9" s="35">
        <f t="shared" si="0"/>
        <v>100</v>
      </c>
      <c r="J9" s="339"/>
      <c r="K9" s="339"/>
      <c r="L9" s="351"/>
      <c r="M9" s="131"/>
    </row>
    <row r="10" spans="1:15" s="152" customFormat="1" ht="108" x14ac:dyDescent="0.25">
      <c r="A10" s="346"/>
      <c r="B10" s="344" t="s">
        <v>71</v>
      </c>
      <c r="C10" s="344" t="s">
        <v>7</v>
      </c>
      <c r="D10" s="236" t="s">
        <v>8</v>
      </c>
      <c r="E10" s="150" t="s">
        <v>11</v>
      </c>
      <c r="F10" s="45" t="s">
        <v>12</v>
      </c>
      <c r="G10" s="25">
        <v>100</v>
      </c>
      <c r="H10" s="48">
        <v>100</v>
      </c>
      <c r="I10" s="35">
        <f t="shared" si="0"/>
        <v>100</v>
      </c>
      <c r="J10" s="337">
        <f>((((I11+I12)/2)+I10)/2)</f>
        <v>100</v>
      </c>
      <c r="K10" s="337"/>
      <c r="L10" s="351"/>
      <c r="M10" s="283" t="s">
        <v>234</v>
      </c>
      <c r="N10" s="152">
        <v>100</v>
      </c>
    </row>
    <row r="11" spans="1:15" s="152" customFormat="1" x14ac:dyDescent="0.25">
      <c r="A11" s="346"/>
      <c r="B11" s="344"/>
      <c r="C11" s="344"/>
      <c r="D11" s="236" t="s">
        <v>9</v>
      </c>
      <c r="E11" s="150" t="s">
        <v>14</v>
      </c>
      <c r="F11" s="45" t="s">
        <v>15</v>
      </c>
      <c r="G11" s="25">
        <v>16</v>
      </c>
      <c r="H11" s="25">
        <v>16</v>
      </c>
      <c r="I11" s="35">
        <f t="shared" si="0"/>
        <v>100</v>
      </c>
      <c r="J11" s="338"/>
      <c r="K11" s="338"/>
      <c r="L11" s="351"/>
      <c r="M11" s="131"/>
      <c r="N11" s="152">
        <f>(I11+I12)/2</f>
        <v>100</v>
      </c>
      <c r="O11" s="152">
        <f>(N10+N11)/2</f>
        <v>100</v>
      </c>
    </row>
    <row r="12" spans="1:15" s="152" customFormat="1" x14ac:dyDescent="0.25">
      <c r="A12" s="346"/>
      <c r="B12" s="344"/>
      <c r="C12" s="344"/>
      <c r="D12" s="236" t="s">
        <v>9</v>
      </c>
      <c r="E12" s="150" t="s">
        <v>16</v>
      </c>
      <c r="F12" s="45" t="s">
        <v>17</v>
      </c>
      <c r="G12" s="25">
        <v>1744</v>
      </c>
      <c r="H12" s="25">
        <v>1744</v>
      </c>
      <c r="I12" s="35">
        <f t="shared" si="0"/>
        <v>100</v>
      </c>
      <c r="J12" s="339"/>
      <c r="K12" s="339"/>
      <c r="L12" s="351"/>
      <c r="M12" s="131"/>
    </row>
    <row r="13" spans="1:15" s="152" customFormat="1" ht="117.75" customHeight="1" x14ac:dyDescent="0.25">
      <c r="A13" s="346"/>
      <c r="B13" s="341" t="s">
        <v>73</v>
      </c>
      <c r="C13" s="344" t="s">
        <v>7</v>
      </c>
      <c r="D13" s="236" t="s">
        <v>8</v>
      </c>
      <c r="E13" s="150" t="s">
        <v>11</v>
      </c>
      <c r="F13" s="45" t="s">
        <v>12</v>
      </c>
      <c r="G13" s="32">
        <v>100</v>
      </c>
      <c r="H13" s="32">
        <v>100</v>
      </c>
      <c r="I13" s="35">
        <f t="shared" si="0"/>
        <v>100</v>
      </c>
      <c r="J13" s="337">
        <f>((((I14+I15)/2)+I13)/2)</f>
        <v>100</v>
      </c>
      <c r="K13" s="337"/>
      <c r="L13" s="351"/>
      <c r="M13" s="131"/>
      <c r="N13" s="152">
        <v>100</v>
      </c>
    </row>
    <row r="14" spans="1:15" s="152" customFormat="1" ht="15" customHeight="1" x14ac:dyDescent="0.25">
      <c r="A14" s="346"/>
      <c r="B14" s="342"/>
      <c r="C14" s="344"/>
      <c r="D14" s="236" t="s">
        <v>9</v>
      </c>
      <c r="E14" s="150" t="s">
        <v>14</v>
      </c>
      <c r="F14" s="45" t="s">
        <v>15</v>
      </c>
      <c r="G14" s="25">
        <v>1</v>
      </c>
      <c r="H14" s="25">
        <v>1</v>
      </c>
      <c r="I14" s="35">
        <f t="shared" si="0"/>
        <v>100</v>
      </c>
      <c r="J14" s="338"/>
      <c r="K14" s="338"/>
      <c r="L14" s="351"/>
      <c r="M14" s="131"/>
      <c r="N14" s="152">
        <f t="shared" ref="N14:N37" si="1">(I14+I15)/2</f>
        <v>100</v>
      </c>
      <c r="O14" s="152">
        <f t="shared" ref="O14:O40" si="2">(N13+N14)/2</f>
        <v>100</v>
      </c>
    </row>
    <row r="15" spans="1:15" s="152" customFormat="1" x14ac:dyDescent="0.25">
      <c r="A15" s="346"/>
      <c r="B15" s="343"/>
      <c r="C15" s="344"/>
      <c r="D15" s="236" t="s">
        <v>9</v>
      </c>
      <c r="E15" s="150" t="s">
        <v>16</v>
      </c>
      <c r="F15" s="45" t="s">
        <v>17</v>
      </c>
      <c r="G15" s="25">
        <v>44</v>
      </c>
      <c r="H15" s="25">
        <v>44</v>
      </c>
      <c r="I15" s="35">
        <f t="shared" si="0"/>
        <v>100</v>
      </c>
      <c r="J15" s="339"/>
      <c r="K15" s="339"/>
      <c r="L15" s="351"/>
      <c r="M15" s="131"/>
    </row>
    <row r="16" spans="1:15" s="152" customFormat="1" ht="70.5" customHeight="1" x14ac:dyDescent="0.25">
      <c r="A16" s="346"/>
      <c r="B16" s="344" t="s">
        <v>74</v>
      </c>
      <c r="C16" s="344" t="s">
        <v>7</v>
      </c>
      <c r="D16" s="236" t="s">
        <v>8</v>
      </c>
      <c r="E16" s="150" t="s">
        <v>11</v>
      </c>
      <c r="F16" s="45" t="s">
        <v>12</v>
      </c>
      <c r="G16" s="25">
        <v>100</v>
      </c>
      <c r="H16" s="48">
        <v>100</v>
      </c>
      <c r="I16" s="35">
        <f t="shared" si="0"/>
        <v>100</v>
      </c>
      <c r="J16" s="337">
        <f>((((I18+I17)/2)+I16)/2)</f>
        <v>100</v>
      </c>
      <c r="K16" s="337"/>
      <c r="L16" s="351"/>
      <c r="M16" s="131"/>
      <c r="N16" s="152">
        <v>100</v>
      </c>
    </row>
    <row r="17" spans="1:15" s="152" customFormat="1" ht="17.25" customHeight="1" x14ac:dyDescent="0.25">
      <c r="A17" s="346"/>
      <c r="B17" s="344"/>
      <c r="C17" s="344"/>
      <c r="D17" s="236" t="s">
        <v>9</v>
      </c>
      <c r="E17" s="150" t="s">
        <v>14</v>
      </c>
      <c r="F17" s="45" t="s">
        <v>15</v>
      </c>
      <c r="G17" s="25">
        <v>16</v>
      </c>
      <c r="H17" s="25">
        <v>16</v>
      </c>
      <c r="I17" s="35">
        <f t="shared" si="0"/>
        <v>100</v>
      </c>
      <c r="J17" s="338"/>
      <c r="K17" s="338"/>
      <c r="L17" s="351"/>
      <c r="M17" s="131"/>
      <c r="N17" s="152">
        <f>(I17+I18)/2</f>
        <v>100</v>
      </c>
      <c r="O17" s="152">
        <f>(N16+N17)/2</f>
        <v>100</v>
      </c>
    </row>
    <row r="18" spans="1:15" s="152" customFormat="1" x14ac:dyDescent="0.25">
      <c r="A18" s="346"/>
      <c r="B18" s="344"/>
      <c r="C18" s="344"/>
      <c r="D18" s="236" t="s">
        <v>9</v>
      </c>
      <c r="E18" s="150" t="s">
        <v>16</v>
      </c>
      <c r="F18" s="45" t="s">
        <v>17</v>
      </c>
      <c r="G18" s="25">
        <v>1744</v>
      </c>
      <c r="H18" s="25">
        <v>1744</v>
      </c>
      <c r="I18" s="35">
        <f t="shared" si="0"/>
        <v>100</v>
      </c>
      <c r="J18" s="339"/>
      <c r="K18" s="339"/>
      <c r="L18" s="351"/>
      <c r="M18" s="131"/>
    </row>
    <row r="19" spans="1:15" s="152" customFormat="1" ht="36" customHeight="1" x14ac:dyDescent="0.25">
      <c r="A19" s="346"/>
      <c r="B19" s="344" t="s">
        <v>35</v>
      </c>
      <c r="C19" s="344" t="s">
        <v>7</v>
      </c>
      <c r="D19" s="236" t="s">
        <v>8</v>
      </c>
      <c r="E19" s="150" t="s">
        <v>36</v>
      </c>
      <c r="F19" s="45" t="s">
        <v>12</v>
      </c>
      <c r="G19" s="25">
        <v>100</v>
      </c>
      <c r="H19" s="32">
        <v>100</v>
      </c>
      <c r="I19" s="35">
        <f t="shared" si="0"/>
        <v>100</v>
      </c>
      <c r="J19" s="337">
        <f>(I19+I20)/2</f>
        <v>100</v>
      </c>
      <c r="K19" s="337"/>
      <c r="L19" s="351"/>
      <c r="M19" s="131"/>
      <c r="N19" s="152">
        <v>100</v>
      </c>
    </row>
    <row r="20" spans="1:15" s="152" customFormat="1" x14ac:dyDescent="0.25">
      <c r="A20" s="346"/>
      <c r="B20" s="344"/>
      <c r="C20" s="344"/>
      <c r="D20" s="236" t="s">
        <v>9</v>
      </c>
      <c r="E20" s="150" t="s">
        <v>14</v>
      </c>
      <c r="F20" s="45" t="s">
        <v>15</v>
      </c>
      <c r="G20" s="25">
        <v>97</v>
      </c>
      <c r="H20" s="25">
        <v>97</v>
      </c>
      <c r="I20" s="35">
        <f t="shared" si="0"/>
        <v>100</v>
      </c>
      <c r="J20" s="340"/>
      <c r="K20" s="339"/>
      <c r="L20" s="351"/>
      <c r="M20" s="131"/>
      <c r="N20" s="3">
        <f>I20</f>
        <v>100</v>
      </c>
      <c r="O20" s="152">
        <f>(N19+N20)/2</f>
        <v>100</v>
      </c>
    </row>
    <row r="21" spans="1:15" s="152" customFormat="1" ht="36" customHeight="1" x14ac:dyDescent="0.25">
      <c r="A21" s="346"/>
      <c r="B21" s="344" t="s">
        <v>82</v>
      </c>
      <c r="C21" s="344" t="s">
        <v>7</v>
      </c>
      <c r="D21" s="236" t="s">
        <v>8</v>
      </c>
      <c r="E21" s="150" t="s">
        <v>36</v>
      </c>
      <c r="F21" s="45" t="s">
        <v>12</v>
      </c>
      <c r="G21" s="25">
        <v>100</v>
      </c>
      <c r="H21" s="32">
        <v>100</v>
      </c>
      <c r="I21" s="35">
        <f t="shared" si="0"/>
        <v>100</v>
      </c>
      <c r="J21" s="337">
        <f t="shared" ref="J21" si="3">(I21+I22)/2</f>
        <v>90</v>
      </c>
      <c r="K21" s="337" t="s">
        <v>286</v>
      </c>
      <c r="L21" s="351"/>
      <c r="M21" s="131"/>
      <c r="N21" s="152">
        <v>100</v>
      </c>
    </row>
    <row r="22" spans="1:15" s="152" customFormat="1" x14ac:dyDescent="0.25">
      <c r="A22" s="346"/>
      <c r="B22" s="344"/>
      <c r="C22" s="344"/>
      <c r="D22" s="236" t="s">
        <v>9</v>
      </c>
      <c r="E22" s="150" t="s">
        <v>14</v>
      </c>
      <c r="F22" s="45" t="s">
        <v>15</v>
      </c>
      <c r="G22" s="25">
        <v>5</v>
      </c>
      <c r="H22" s="25">
        <v>4</v>
      </c>
      <c r="I22" s="35">
        <f t="shared" si="0"/>
        <v>80</v>
      </c>
      <c r="J22" s="340"/>
      <c r="K22" s="339"/>
      <c r="L22" s="351"/>
      <c r="M22" s="131"/>
      <c r="N22" s="152">
        <v>100</v>
      </c>
      <c r="O22" s="152">
        <f t="shared" si="2"/>
        <v>100</v>
      </c>
    </row>
    <row r="23" spans="1:15" s="152" customFormat="1" ht="36" customHeight="1" x14ac:dyDescent="0.25">
      <c r="A23" s="346"/>
      <c r="B23" s="344" t="s">
        <v>107</v>
      </c>
      <c r="C23" s="344" t="s">
        <v>7</v>
      </c>
      <c r="D23" s="236" t="s">
        <v>8</v>
      </c>
      <c r="E23" s="150" t="s">
        <v>36</v>
      </c>
      <c r="F23" s="45" t="s">
        <v>12</v>
      </c>
      <c r="G23" s="25">
        <v>100</v>
      </c>
      <c r="H23" s="32">
        <v>100</v>
      </c>
      <c r="I23" s="35">
        <f t="shared" si="0"/>
        <v>100</v>
      </c>
      <c r="J23" s="337">
        <f t="shared" ref="J23" si="4">(I23+I24)/2</f>
        <v>100</v>
      </c>
      <c r="K23" s="337"/>
      <c r="L23" s="351"/>
      <c r="M23" s="131"/>
      <c r="N23" s="152">
        <v>100</v>
      </c>
    </row>
    <row r="24" spans="1:15" s="152" customFormat="1" x14ac:dyDescent="0.25">
      <c r="A24" s="346"/>
      <c r="B24" s="344"/>
      <c r="C24" s="344"/>
      <c r="D24" s="236" t="s">
        <v>9</v>
      </c>
      <c r="E24" s="150" t="s">
        <v>14</v>
      </c>
      <c r="F24" s="45" t="s">
        <v>15</v>
      </c>
      <c r="G24" s="25">
        <v>1</v>
      </c>
      <c r="H24" s="25">
        <v>1</v>
      </c>
      <c r="I24" s="35">
        <f t="shared" si="0"/>
        <v>100</v>
      </c>
      <c r="J24" s="340"/>
      <c r="K24" s="339"/>
      <c r="L24" s="351"/>
      <c r="M24" s="131"/>
      <c r="N24" s="152">
        <v>100</v>
      </c>
      <c r="O24" s="152">
        <f t="shared" si="2"/>
        <v>100</v>
      </c>
    </row>
    <row r="25" spans="1:15" s="152" customFormat="1" ht="52.5" customHeight="1" x14ac:dyDescent="0.25">
      <c r="A25" s="346"/>
      <c r="B25" s="344" t="s">
        <v>37</v>
      </c>
      <c r="C25" s="344" t="s">
        <v>7</v>
      </c>
      <c r="D25" s="236" t="s">
        <v>8</v>
      </c>
      <c r="E25" s="150" t="s">
        <v>38</v>
      </c>
      <c r="F25" s="45" t="s">
        <v>12</v>
      </c>
      <c r="G25" s="25">
        <v>100</v>
      </c>
      <c r="H25" s="26">
        <v>100</v>
      </c>
      <c r="I25" s="35">
        <f t="shared" si="0"/>
        <v>100</v>
      </c>
      <c r="J25" s="337">
        <f>(I25+I26)/2</f>
        <v>99.236641221374043</v>
      </c>
      <c r="K25" s="337" t="s">
        <v>285</v>
      </c>
      <c r="L25" s="351"/>
      <c r="M25" s="131"/>
      <c r="N25" s="152">
        <v>100</v>
      </c>
    </row>
    <row r="26" spans="1:15" s="152" customFormat="1" x14ac:dyDescent="0.25">
      <c r="A26" s="346"/>
      <c r="B26" s="344"/>
      <c r="C26" s="344"/>
      <c r="D26" s="236" t="s">
        <v>9</v>
      </c>
      <c r="E26" s="150" t="s">
        <v>14</v>
      </c>
      <c r="F26" s="45" t="s">
        <v>15</v>
      </c>
      <c r="G26" s="25">
        <v>131</v>
      </c>
      <c r="H26" s="25">
        <v>129</v>
      </c>
      <c r="I26" s="35">
        <f t="shared" si="0"/>
        <v>98.473282442748086</v>
      </c>
      <c r="J26" s="340"/>
      <c r="K26" s="339"/>
      <c r="L26" s="351"/>
      <c r="M26" s="131"/>
      <c r="N26" s="3">
        <f>I26</f>
        <v>98.473282442748086</v>
      </c>
      <c r="O26" s="152">
        <f t="shared" si="2"/>
        <v>99.236641221374043</v>
      </c>
    </row>
    <row r="27" spans="1:15" s="152" customFormat="1" ht="36" customHeight="1" x14ac:dyDescent="0.25">
      <c r="A27" s="346"/>
      <c r="B27" s="344" t="s">
        <v>102</v>
      </c>
      <c r="C27" s="344" t="s">
        <v>7</v>
      </c>
      <c r="D27" s="236" t="s">
        <v>8</v>
      </c>
      <c r="E27" s="150" t="s">
        <v>38</v>
      </c>
      <c r="F27" s="45" t="s">
        <v>12</v>
      </c>
      <c r="G27" s="25">
        <v>100</v>
      </c>
      <c r="H27" s="32">
        <v>100</v>
      </c>
      <c r="I27" s="35">
        <f t="shared" si="0"/>
        <v>100</v>
      </c>
      <c r="J27" s="337">
        <f>(I27+I28)/2</f>
        <v>100</v>
      </c>
      <c r="K27" s="337"/>
      <c r="L27" s="351"/>
      <c r="M27" s="131"/>
      <c r="N27" s="152">
        <v>100</v>
      </c>
    </row>
    <row r="28" spans="1:15" s="152" customFormat="1" x14ac:dyDescent="0.25">
      <c r="A28" s="346"/>
      <c r="B28" s="344"/>
      <c r="C28" s="344"/>
      <c r="D28" s="236" t="s">
        <v>9</v>
      </c>
      <c r="E28" s="150" t="s">
        <v>14</v>
      </c>
      <c r="F28" s="45" t="s">
        <v>15</v>
      </c>
      <c r="G28" s="25">
        <v>6</v>
      </c>
      <c r="H28" s="25">
        <v>6</v>
      </c>
      <c r="I28" s="35">
        <f t="shared" si="0"/>
        <v>100</v>
      </c>
      <c r="J28" s="340"/>
      <c r="K28" s="339"/>
      <c r="L28" s="351"/>
      <c r="M28" s="131"/>
      <c r="N28" s="152">
        <v>100</v>
      </c>
      <c r="O28" s="152">
        <f t="shared" si="2"/>
        <v>100</v>
      </c>
    </row>
    <row r="29" spans="1:15" s="152" customFormat="1" ht="36" customHeight="1" x14ac:dyDescent="0.25">
      <c r="A29" s="346"/>
      <c r="B29" s="344" t="s">
        <v>111</v>
      </c>
      <c r="C29" s="344" t="s">
        <v>7</v>
      </c>
      <c r="D29" s="236" t="s">
        <v>8</v>
      </c>
      <c r="E29" s="150" t="s">
        <v>38</v>
      </c>
      <c r="F29" s="45" t="s">
        <v>12</v>
      </c>
      <c r="G29" s="25">
        <v>100</v>
      </c>
      <c r="H29" s="25">
        <v>100</v>
      </c>
      <c r="I29" s="35">
        <f t="shared" si="0"/>
        <v>100</v>
      </c>
      <c r="J29" s="337">
        <f t="shared" ref="J29" si="5">(I29+I30)/2</f>
        <v>100</v>
      </c>
      <c r="K29" s="337"/>
      <c r="L29" s="351"/>
      <c r="M29" s="131"/>
      <c r="N29" s="152">
        <v>100</v>
      </c>
    </row>
    <row r="30" spans="1:15" s="152" customFormat="1" x14ac:dyDescent="0.25">
      <c r="A30" s="346"/>
      <c r="B30" s="344"/>
      <c r="C30" s="344"/>
      <c r="D30" s="236" t="s">
        <v>9</v>
      </c>
      <c r="E30" s="150" t="s">
        <v>14</v>
      </c>
      <c r="F30" s="45" t="s">
        <v>15</v>
      </c>
      <c r="G30" s="25">
        <v>3</v>
      </c>
      <c r="H30" s="25">
        <v>3</v>
      </c>
      <c r="I30" s="35">
        <f t="shared" si="0"/>
        <v>100</v>
      </c>
      <c r="J30" s="339"/>
      <c r="K30" s="339"/>
      <c r="L30" s="351"/>
      <c r="M30" s="131"/>
      <c r="N30" s="152">
        <v>100</v>
      </c>
      <c r="O30" s="152">
        <f t="shared" si="2"/>
        <v>100</v>
      </c>
    </row>
    <row r="31" spans="1:15" s="152" customFormat="1" ht="53.25" customHeight="1" x14ac:dyDescent="0.25">
      <c r="A31" s="346"/>
      <c r="B31" s="344" t="s">
        <v>40</v>
      </c>
      <c r="C31" s="344" t="s">
        <v>7</v>
      </c>
      <c r="D31" s="236" t="s">
        <v>8</v>
      </c>
      <c r="E31" s="150" t="s">
        <v>41</v>
      </c>
      <c r="F31" s="45" t="s">
        <v>12</v>
      </c>
      <c r="G31" s="32">
        <v>100</v>
      </c>
      <c r="H31" s="26">
        <v>100</v>
      </c>
      <c r="I31" s="35">
        <f t="shared" si="0"/>
        <v>100</v>
      </c>
      <c r="J31" s="337">
        <f>(I31+I32)/2</f>
        <v>96.15384615384616</v>
      </c>
      <c r="K31" s="335" t="s">
        <v>240</v>
      </c>
      <c r="L31" s="351"/>
      <c r="M31" s="131"/>
      <c r="N31" s="152">
        <v>100</v>
      </c>
    </row>
    <row r="32" spans="1:15" s="152" customFormat="1" x14ac:dyDescent="0.25">
      <c r="A32" s="346"/>
      <c r="B32" s="344"/>
      <c r="C32" s="344"/>
      <c r="D32" s="236" t="s">
        <v>9</v>
      </c>
      <c r="E32" s="150" t="s">
        <v>14</v>
      </c>
      <c r="F32" s="45" t="s">
        <v>15</v>
      </c>
      <c r="G32" s="25">
        <v>13</v>
      </c>
      <c r="H32" s="25">
        <v>12</v>
      </c>
      <c r="I32" s="35">
        <f t="shared" si="0"/>
        <v>92.307692307692307</v>
      </c>
      <c r="J32" s="338"/>
      <c r="K32" s="336"/>
      <c r="L32" s="351"/>
      <c r="M32" s="131"/>
      <c r="N32" s="3">
        <f>I32</f>
        <v>92.307692307692307</v>
      </c>
      <c r="O32" s="84">
        <f t="shared" si="2"/>
        <v>96.15384615384616</v>
      </c>
    </row>
    <row r="33" spans="1:15" s="152" customFormat="1" ht="39.75" hidden="1" customHeight="1" x14ac:dyDescent="0.25">
      <c r="A33" s="346"/>
      <c r="B33" s="341" t="s">
        <v>125</v>
      </c>
      <c r="C33" s="341" t="s">
        <v>7</v>
      </c>
      <c r="D33" s="53" t="s">
        <v>8</v>
      </c>
      <c r="E33" s="150" t="s">
        <v>123</v>
      </c>
      <c r="F33" s="4" t="s">
        <v>12</v>
      </c>
      <c r="G33" s="21"/>
      <c r="H33" s="21"/>
      <c r="I33" s="35" t="e">
        <f t="shared" si="0"/>
        <v>#DIV/0!</v>
      </c>
      <c r="J33" s="335">
        <v>0</v>
      </c>
      <c r="K33" s="153"/>
      <c r="L33" s="351"/>
      <c r="M33" s="131"/>
      <c r="N33" s="152">
        <v>100</v>
      </c>
    </row>
    <row r="34" spans="1:15" s="152" customFormat="1" ht="21" hidden="1" customHeight="1" x14ac:dyDescent="0.25">
      <c r="A34" s="346"/>
      <c r="B34" s="342"/>
      <c r="C34" s="342"/>
      <c r="D34" s="53" t="s">
        <v>9</v>
      </c>
      <c r="E34" s="150" t="s">
        <v>14</v>
      </c>
      <c r="F34" s="4" t="s">
        <v>15</v>
      </c>
      <c r="G34" s="21"/>
      <c r="H34" s="21"/>
      <c r="I34" s="35" t="e">
        <f t="shared" si="0"/>
        <v>#DIV/0!</v>
      </c>
      <c r="J34" s="353"/>
      <c r="K34" s="153"/>
      <c r="L34" s="351"/>
      <c r="M34" s="131"/>
      <c r="N34" s="152" t="e">
        <f t="shared" si="1"/>
        <v>#DIV/0!</v>
      </c>
      <c r="O34" s="152" t="e">
        <f t="shared" si="2"/>
        <v>#DIV/0!</v>
      </c>
    </row>
    <row r="35" spans="1:15" s="152" customFormat="1" ht="21" hidden="1" customHeight="1" x14ac:dyDescent="0.25">
      <c r="A35" s="346"/>
      <c r="B35" s="343"/>
      <c r="C35" s="343"/>
      <c r="D35" s="53" t="s">
        <v>9</v>
      </c>
      <c r="E35" s="150" t="s">
        <v>16</v>
      </c>
      <c r="F35" s="4" t="s">
        <v>23</v>
      </c>
      <c r="G35" s="21"/>
      <c r="H35" s="21"/>
      <c r="I35" s="35" t="e">
        <f t="shared" si="0"/>
        <v>#DIV/0!</v>
      </c>
      <c r="J35" s="336"/>
      <c r="K35" s="153"/>
      <c r="L35" s="351"/>
      <c r="M35" s="131"/>
    </row>
    <row r="36" spans="1:15" s="152" customFormat="1" ht="36" x14ac:dyDescent="0.25">
      <c r="A36" s="346"/>
      <c r="B36" s="341" t="s">
        <v>88</v>
      </c>
      <c r="C36" s="341" t="s">
        <v>86</v>
      </c>
      <c r="D36" s="236" t="s">
        <v>8</v>
      </c>
      <c r="E36" s="150" t="s">
        <v>89</v>
      </c>
      <c r="F36" s="45" t="s">
        <v>12</v>
      </c>
      <c r="G36" s="23">
        <v>100</v>
      </c>
      <c r="H36" s="23">
        <v>100</v>
      </c>
      <c r="I36" s="35">
        <f t="shared" si="0"/>
        <v>100</v>
      </c>
      <c r="J36" s="335">
        <f>((((I38+I37)/2)+I36)/2)</f>
        <v>101.38888888888889</v>
      </c>
      <c r="K36" s="335"/>
      <c r="L36" s="351"/>
      <c r="M36" s="131"/>
      <c r="N36" s="152">
        <v>100</v>
      </c>
    </row>
    <row r="37" spans="1:15" s="152" customFormat="1" x14ac:dyDescent="0.25">
      <c r="A37" s="346"/>
      <c r="B37" s="342"/>
      <c r="C37" s="342"/>
      <c r="D37" s="236" t="s">
        <v>9</v>
      </c>
      <c r="E37" s="150" t="s">
        <v>90</v>
      </c>
      <c r="F37" s="45" t="s">
        <v>92</v>
      </c>
      <c r="G37" s="38">
        <v>3</v>
      </c>
      <c r="H37" s="38">
        <v>3</v>
      </c>
      <c r="I37" s="35">
        <f t="shared" si="0"/>
        <v>100</v>
      </c>
      <c r="J37" s="353"/>
      <c r="K37" s="336"/>
      <c r="L37" s="351"/>
      <c r="M37" s="131"/>
      <c r="N37" s="152">
        <f t="shared" si="1"/>
        <v>102.77777777777777</v>
      </c>
      <c r="O37" s="152">
        <f t="shared" si="2"/>
        <v>101.38888888888889</v>
      </c>
    </row>
    <row r="38" spans="1:15" s="152" customFormat="1" ht="48" x14ac:dyDescent="0.25">
      <c r="A38" s="346"/>
      <c r="B38" s="343"/>
      <c r="C38" s="343"/>
      <c r="D38" s="236" t="s">
        <v>9</v>
      </c>
      <c r="E38" s="150" t="s">
        <v>91</v>
      </c>
      <c r="F38" s="45" t="s">
        <v>92</v>
      </c>
      <c r="G38" s="38">
        <v>18</v>
      </c>
      <c r="H38" s="38">
        <v>19</v>
      </c>
      <c r="I38" s="35">
        <f t="shared" si="0"/>
        <v>105.55555555555556</v>
      </c>
      <c r="J38" s="336"/>
      <c r="K38" s="153" t="s">
        <v>260</v>
      </c>
      <c r="L38" s="351"/>
      <c r="M38" s="131"/>
    </row>
    <row r="39" spans="1:15" s="152" customFormat="1" ht="24" x14ac:dyDescent="0.25">
      <c r="A39" s="346"/>
      <c r="B39" s="344" t="s">
        <v>43</v>
      </c>
      <c r="C39" s="344" t="s">
        <v>7</v>
      </c>
      <c r="D39" s="53" t="s">
        <v>8</v>
      </c>
      <c r="E39" s="151" t="s">
        <v>44</v>
      </c>
      <c r="F39" s="4" t="s">
        <v>12</v>
      </c>
      <c r="G39" s="14">
        <v>100</v>
      </c>
      <c r="H39" s="14">
        <v>100</v>
      </c>
      <c r="I39" s="35">
        <f t="shared" si="0"/>
        <v>100</v>
      </c>
      <c r="J39" s="337">
        <f>((((I41+I40)/2)+I39)/2)</f>
        <v>100</v>
      </c>
      <c r="K39" s="102"/>
      <c r="L39" s="351"/>
      <c r="M39" s="131"/>
      <c r="N39" s="152">
        <v>100</v>
      </c>
    </row>
    <row r="40" spans="1:15" s="152" customFormat="1" x14ac:dyDescent="0.25">
      <c r="A40" s="346"/>
      <c r="B40" s="344"/>
      <c r="C40" s="344"/>
      <c r="D40" s="53" t="s">
        <v>9</v>
      </c>
      <c r="E40" s="151" t="s">
        <v>14</v>
      </c>
      <c r="F40" s="4" t="s">
        <v>15</v>
      </c>
      <c r="G40" s="14">
        <v>250</v>
      </c>
      <c r="H40" s="14">
        <v>250</v>
      </c>
      <c r="I40" s="35">
        <f t="shared" si="0"/>
        <v>100</v>
      </c>
      <c r="J40" s="338"/>
      <c r="K40" s="198"/>
      <c r="L40" s="351"/>
      <c r="M40" s="131"/>
      <c r="N40" s="152">
        <f>(I40+I41)/2</f>
        <v>100</v>
      </c>
      <c r="O40" s="152">
        <f t="shared" si="2"/>
        <v>100</v>
      </c>
    </row>
    <row r="41" spans="1:15" s="152" customFormat="1" ht="24" x14ac:dyDescent="0.25">
      <c r="A41" s="347"/>
      <c r="B41" s="344"/>
      <c r="C41" s="344"/>
      <c r="D41" s="53" t="s">
        <v>9</v>
      </c>
      <c r="E41" s="151" t="s">
        <v>45</v>
      </c>
      <c r="F41" s="4" t="s">
        <v>46</v>
      </c>
      <c r="G41" s="14">
        <v>1959</v>
      </c>
      <c r="H41" s="14">
        <v>1959</v>
      </c>
      <c r="I41" s="35">
        <f t="shared" si="0"/>
        <v>100</v>
      </c>
      <c r="J41" s="339"/>
      <c r="K41" s="103"/>
      <c r="L41" s="352"/>
      <c r="M41" s="133"/>
    </row>
    <row r="42" spans="1:15" x14ac:dyDescent="0.25">
      <c r="K42" s="303"/>
    </row>
  </sheetData>
  <sheetProtection selectLockedCells="1" selectUnlockedCells="1"/>
  <mergeCells count="60">
    <mergeCell ref="H2:M2"/>
    <mergeCell ref="H3:M3"/>
    <mergeCell ref="B5:H5"/>
    <mergeCell ref="J7:J9"/>
    <mergeCell ref="L7:L41"/>
    <mergeCell ref="B33:B35"/>
    <mergeCell ref="C33:C35"/>
    <mergeCell ref="J33:J35"/>
    <mergeCell ref="B21:B22"/>
    <mergeCell ref="C21:C22"/>
    <mergeCell ref="J10:J12"/>
    <mergeCell ref="J19:J20"/>
    <mergeCell ref="C25:C26"/>
    <mergeCell ref="J25:J26"/>
    <mergeCell ref="J36:J38"/>
    <mergeCell ref="B16:B18"/>
    <mergeCell ref="B7:B9"/>
    <mergeCell ref="C7:C9"/>
    <mergeCell ref="B10:B12"/>
    <mergeCell ref="C10:C12"/>
    <mergeCell ref="B13:B15"/>
    <mergeCell ref="C13:C15"/>
    <mergeCell ref="J13:J15"/>
    <mergeCell ref="A7:A41"/>
    <mergeCell ref="B31:B32"/>
    <mergeCell ref="C31:C32"/>
    <mergeCell ref="J31:J32"/>
    <mergeCell ref="B29:B30"/>
    <mergeCell ref="C29:C30"/>
    <mergeCell ref="J29:J30"/>
    <mergeCell ref="B27:B28"/>
    <mergeCell ref="C27:C28"/>
    <mergeCell ref="B23:B24"/>
    <mergeCell ref="C23:C24"/>
    <mergeCell ref="B39:B41"/>
    <mergeCell ref="C16:C18"/>
    <mergeCell ref="B25:B26"/>
    <mergeCell ref="B19:B20"/>
    <mergeCell ref="K16:K18"/>
    <mergeCell ref="K19:K20"/>
    <mergeCell ref="B36:B38"/>
    <mergeCell ref="C36:C38"/>
    <mergeCell ref="C39:C41"/>
    <mergeCell ref="C19:C20"/>
    <mergeCell ref="H1:I1"/>
    <mergeCell ref="K36:K37"/>
    <mergeCell ref="J39:J41"/>
    <mergeCell ref="J16:J18"/>
    <mergeCell ref="J27:J28"/>
    <mergeCell ref="J21:J22"/>
    <mergeCell ref="K31:K32"/>
    <mergeCell ref="K21:K22"/>
    <mergeCell ref="K23:K24"/>
    <mergeCell ref="K25:K26"/>
    <mergeCell ref="K27:K28"/>
    <mergeCell ref="K29:K30"/>
    <mergeCell ref="J23:J24"/>
    <mergeCell ref="K7:K9"/>
    <mergeCell ref="K10:K12"/>
    <mergeCell ref="K13:K15"/>
  </mergeCells>
  <pageMargins left="0.31496062992125984" right="0.31496062992125984" top="0.15748031496062992" bottom="0.35433070866141736" header="0" footer="0"/>
  <pageSetup paperSize="9" scale="60" fitToHeight="0" orientation="landscape" r:id="rId1"/>
  <rowBreaks count="1" manualBreakCount="1">
    <brk id="2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8"/>
  <sheetViews>
    <sheetView view="pageBreakPreview" topLeftCell="A5" zoomScale="85" zoomScaleNormal="70" zoomScaleSheetLayoutView="85" workbookViewId="0">
      <pane xSplit="3" topLeftCell="D1" activePane="topRight" state="frozen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8" style="1" customWidth="1"/>
    <col min="10" max="14" width="15.85546875" style="1"/>
    <col min="15" max="16" width="15.85546875" style="3"/>
    <col min="17" max="16384" width="15.85546875" style="1"/>
  </cols>
  <sheetData>
    <row r="1" spans="1:16" s="292" customFormat="1" ht="20.25" customHeight="1" x14ac:dyDescent="0.25">
      <c r="I1" s="292" t="s">
        <v>162</v>
      </c>
      <c r="O1" s="3"/>
      <c r="P1" s="3"/>
    </row>
    <row r="2" spans="1:16" s="292" customFormat="1" ht="18.75" customHeigh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292" customFormat="1" ht="15" customHeigh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292" customFormat="1" ht="18.75" customHeight="1" x14ac:dyDescent="0.25">
      <c r="O4" s="3"/>
      <c r="P4" s="3"/>
    </row>
    <row r="5" spans="1:16" s="292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292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192" t="s">
        <v>6</v>
      </c>
      <c r="J6" s="284" t="s">
        <v>26</v>
      </c>
      <c r="K6" s="284" t="s">
        <v>27</v>
      </c>
      <c r="L6" s="285" t="s">
        <v>185</v>
      </c>
      <c r="M6" s="284" t="s">
        <v>186</v>
      </c>
      <c r="N6" s="29" t="s">
        <v>28</v>
      </c>
      <c r="O6" s="3"/>
      <c r="P6" s="3"/>
    </row>
    <row r="7" spans="1:16" s="292" customFormat="1" ht="72" x14ac:dyDescent="0.25">
      <c r="A7" s="364" t="s">
        <v>66</v>
      </c>
      <c r="B7" s="373" t="s">
        <v>69</v>
      </c>
      <c r="C7" s="344" t="s">
        <v>70</v>
      </c>
      <c r="D7" s="344" t="s">
        <v>7</v>
      </c>
      <c r="E7" s="236" t="s">
        <v>8</v>
      </c>
      <c r="F7" s="284" t="s">
        <v>11</v>
      </c>
      <c r="G7" s="45" t="s">
        <v>12</v>
      </c>
      <c r="H7" s="32">
        <v>100</v>
      </c>
      <c r="I7" s="179">
        <v>100</v>
      </c>
      <c r="J7" s="35">
        <f>I7/H7*100</f>
        <v>100</v>
      </c>
      <c r="K7" s="371">
        <f>((((J9+J8)/2)+J7)/2)</f>
        <v>100</v>
      </c>
      <c r="L7" s="288"/>
      <c r="M7" s="337" t="s">
        <v>213</v>
      </c>
      <c r="N7" s="296">
        <f>(K7+K10+K13+K16+K19+K22+K24+K26+K28+K31+K33+K36)/12</f>
        <v>100.32407407407406</v>
      </c>
      <c r="O7" s="3">
        <v>100</v>
      </c>
      <c r="P7" s="3"/>
    </row>
    <row r="8" spans="1:16" s="292" customFormat="1" ht="12.75" customHeight="1" x14ac:dyDescent="0.25">
      <c r="A8" s="366"/>
      <c r="B8" s="374"/>
      <c r="C8" s="344"/>
      <c r="D8" s="344"/>
      <c r="E8" s="236" t="s">
        <v>9</v>
      </c>
      <c r="F8" s="284" t="s">
        <v>14</v>
      </c>
      <c r="G8" s="45" t="s">
        <v>15</v>
      </c>
      <c r="H8" s="25">
        <v>3</v>
      </c>
      <c r="I8" s="164">
        <v>3</v>
      </c>
      <c r="J8" s="35">
        <f t="shared" ref="J8:J38" si="0">I8/H8*100</f>
        <v>100</v>
      </c>
      <c r="K8" s="388"/>
      <c r="L8" s="337"/>
      <c r="M8" s="338"/>
      <c r="N8" s="342" t="s">
        <v>234</v>
      </c>
      <c r="O8" s="3">
        <f>(J8+J9)/2</f>
        <v>100</v>
      </c>
      <c r="P8" s="3">
        <f>(O7+O8)/2</f>
        <v>100</v>
      </c>
    </row>
    <row r="9" spans="1:16" s="292" customFormat="1" x14ac:dyDescent="0.25">
      <c r="A9" s="366"/>
      <c r="B9" s="375"/>
      <c r="C9" s="344"/>
      <c r="D9" s="344"/>
      <c r="E9" s="236" t="s">
        <v>9</v>
      </c>
      <c r="F9" s="284" t="s">
        <v>16</v>
      </c>
      <c r="G9" s="45" t="s">
        <v>17</v>
      </c>
      <c r="H9" s="164">
        <v>474</v>
      </c>
      <c r="I9" s="164">
        <v>474</v>
      </c>
      <c r="J9" s="35">
        <f t="shared" si="0"/>
        <v>100</v>
      </c>
      <c r="K9" s="372"/>
      <c r="L9" s="339"/>
      <c r="M9" s="338"/>
      <c r="N9" s="342"/>
      <c r="O9" s="3"/>
      <c r="P9" s="3"/>
    </row>
    <row r="10" spans="1:16" s="292" customFormat="1" ht="72" x14ac:dyDescent="0.25">
      <c r="A10" s="366"/>
      <c r="B10" s="373" t="s">
        <v>72</v>
      </c>
      <c r="C10" s="344" t="s">
        <v>71</v>
      </c>
      <c r="D10" s="344" t="s">
        <v>7</v>
      </c>
      <c r="E10" s="236" t="s">
        <v>8</v>
      </c>
      <c r="F10" s="284" t="s">
        <v>11</v>
      </c>
      <c r="G10" s="45" t="s">
        <v>12</v>
      </c>
      <c r="H10" s="25">
        <v>100</v>
      </c>
      <c r="I10" s="164">
        <v>100</v>
      </c>
      <c r="J10" s="35">
        <f t="shared" si="0"/>
        <v>100</v>
      </c>
      <c r="K10" s="371">
        <f>((((J12+J11)/2)+J10)/2)</f>
        <v>100</v>
      </c>
      <c r="L10" s="288"/>
      <c r="M10" s="338"/>
      <c r="N10" s="342"/>
      <c r="O10" s="3">
        <v>100</v>
      </c>
      <c r="P10" s="3"/>
    </row>
    <row r="11" spans="1:16" s="292" customFormat="1" x14ac:dyDescent="0.25">
      <c r="A11" s="366"/>
      <c r="B11" s="374"/>
      <c r="C11" s="344"/>
      <c r="D11" s="344"/>
      <c r="E11" s="236" t="s">
        <v>9</v>
      </c>
      <c r="F11" s="284" t="s">
        <v>14</v>
      </c>
      <c r="G11" s="45" t="s">
        <v>15</v>
      </c>
      <c r="H11" s="25">
        <v>17</v>
      </c>
      <c r="I11" s="164">
        <v>17</v>
      </c>
      <c r="J11" s="35">
        <f t="shared" si="0"/>
        <v>100</v>
      </c>
      <c r="K11" s="388"/>
      <c r="L11" s="337"/>
      <c r="M11" s="338"/>
      <c r="N11" s="131"/>
      <c r="O11" s="3">
        <f t="shared" ref="O11:O37" si="1">(J11+J12)/2</f>
        <v>100</v>
      </c>
      <c r="P11" s="3">
        <f t="shared" ref="P11:P37" si="2">(O10+O11)/2</f>
        <v>100</v>
      </c>
    </row>
    <row r="12" spans="1:16" s="292" customFormat="1" x14ac:dyDescent="0.25">
      <c r="A12" s="366"/>
      <c r="B12" s="375"/>
      <c r="C12" s="344"/>
      <c r="D12" s="344"/>
      <c r="E12" s="236" t="s">
        <v>9</v>
      </c>
      <c r="F12" s="284" t="s">
        <v>16</v>
      </c>
      <c r="G12" s="45" t="s">
        <v>17</v>
      </c>
      <c r="H12" s="164">
        <v>2686</v>
      </c>
      <c r="I12" s="164">
        <v>2686</v>
      </c>
      <c r="J12" s="35">
        <f t="shared" si="0"/>
        <v>100</v>
      </c>
      <c r="K12" s="372"/>
      <c r="L12" s="339"/>
      <c r="M12" s="338"/>
      <c r="N12" s="131"/>
      <c r="O12" s="3"/>
      <c r="P12" s="3"/>
    </row>
    <row r="13" spans="1:16" s="292" customFormat="1" ht="29.25" customHeight="1" x14ac:dyDescent="0.25">
      <c r="A13" s="366"/>
      <c r="B13" s="389" t="s">
        <v>76</v>
      </c>
      <c r="C13" s="341" t="s">
        <v>73</v>
      </c>
      <c r="D13" s="344" t="s">
        <v>7</v>
      </c>
      <c r="E13" s="236" t="s">
        <v>8</v>
      </c>
      <c r="F13" s="200" t="s">
        <v>20</v>
      </c>
      <c r="G13" s="45" t="s">
        <v>12</v>
      </c>
      <c r="H13" s="32">
        <v>100</v>
      </c>
      <c r="I13" s="179">
        <v>100</v>
      </c>
      <c r="J13" s="35">
        <f t="shared" si="0"/>
        <v>100</v>
      </c>
      <c r="K13" s="371">
        <f>((((J15+J14)/2)+J13)/2)</f>
        <v>100</v>
      </c>
      <c r="L13" s="288"/>
      <c r="M13" s="338"/>
      <c r="N13" s="131"/>
      <c r="O13" s="3">
        <v>100</v>
      </c>
      <c r="P13" s="3"/>
    </row>
    <row r="14" spans="1:16" s="292" customFormat="1" ht="15" customHeight="1" x14ac:dyDescent="0.25">
      <c r="A14" s="366"/>
      <c r="B14" s="389"/>
      <c r="C14" s="342"/>
      <c r="D14" s="344"/>
      <c r="E14" s="236" t="s">
        <v>9</v>
      </c>
      <c r="F14" s="284" t="s">
        <v>14</v>
      </c>
      <c r="G14" s="45" t="s">
        <v>15</v>
      </c>
      <c r="H14" s="25">
        <v>3</v>
      </c>
      <c r="I14" s="164">
        <v>3</v>
      </c>
      <c r="J14" s="35">
        <f t="shared" si="0"/>
        <v>100</v>
      </c>
      <c r="K14" s="388"/>
      <c r="L14" s="337"/>
      <c r="M14" s="338"/>
      <c r="N14" s="131"/>
      <c r="O14" s="3">
        <f t="shared" si="1"/>
        <v>100</v>
      </c>
      <c r="P14" s="3">
        <f t="shared" si="2"/>
        <v>100</v>
      </c>
    </row>
    <row r="15" spans="1:16" s="292" customFormat="1" x14ac:dyDescent="0.25">
      <c r="A15" s="366"/>
      <c r="B15" s="389"/>
      <c r="C15" s="343"/>
      <c r="D15" s="344"/>
      <c r="E15" s="236" t="s">
        <v>9</v>
      </c>
      <c r="F15" s="284" t="s">
        <v>16</v>
      </c>
      <c r="G15" s="45" t="s">
        <v>17</v>
      </c>
      <c r="H15" s="25">
        <v>474</v>
      </c>
      <c r="I15" s="164">
        <v>474</v>
      </c>
      <c r="J15" s="35">
        <f t="shared" si="0"/>
        <v>100</v>
      </c>
      <c r="K15" s="372"/>
      <c r="L15" s="339"/>
      <c r="M15" s="338"/>
      <c r="N15" s="131"/>
      <c r="O15" s="3"/>
      <c r="P15" s="3"/>
    </row>
    <row r="16" spans="1:16" s="292" customFormat="1" ht="29.25" customHeight="1" x14ac:dyDescent="0.25">
      <c r="A16" s="366"/>
      <c r="B16" s="389" t="s">
        <v>77</v>
      </c>
      <c r="C16" s="354" t="s">
        <v>74</v>
      </c>
      <c r="D16" s="354" t="s">
        <v>7</v>
      </c>
      <c r="E16" s="304" t="s">
        <v>8</v>
      </c>
      <c r="F16" s="200" t="s">
        <v>20</v>
      </c>
      <c r="G16" s="162" t="s">
        <v>12</v>
      </c>
      <c r="H16" s="164">
        <v>100</v>
      </c>
      <c r="I16" s="164">
        <v>100</v>
      </c>
      <c r="J16" s="35">
        <f t="shared" si="0"/>
        <v>100</v>
      </c>
      <c r="K16" s="376">
        <f>((((J18+J17)/2)+J16)/2)</f>
        <v>100</v>
      </c>
      <c r="L16" s="306"/>
      <c r="M16" s="338"/>
      <c r="N16" s="131"/>
      <c r="O16" s="3">
        <v>100</v>
      </c>
      <c r="P16" s="3"/>
    </row>
    <row r="17" spans="1:16" s="292" customFormat="1" ht="15" customHeight="1" x14ac:dyDescent="0.25">
      <c r="A17" s="366"/>
      <c r="B17" s="389"/>
      <c r="C17" s="354"/>
      <c r="D17" s="354"/>
      <c r="E17" s="304" t="s">
        <v>9</v>
      </c>
      <c r="F17" s="285" t="s">
        <v>14</v>
      </c>
      <c r="G17" s="162" t="s">
        <v>15</v>
      </c>
      <c r="H17" s="164">
        <v>14</v>
      </c>
      <c r="I17" s="164">
        <v>14</v>
      </c>
      <c r="J17" s="35">
        <f t="shared" si="0"/>
        <v>100</v>
      </c>
      <c r="K17" s="377"/>
      <c r="L17" s="355"/>
      <c r="M17" s="338"/>
      <c r="N17" s="131"/>
      <c r="O17" s="3">
        <f>(J17+J18)/2</f>
        <v>100</v>
      </c>
      <c r="P17" s="3">
        <f t="shared" si="2"/>
        <v>100</v>
      </c>
    </row>
    <row r="18" spans="1:16" s="292" customFormat="1" x14ac:dyDescent="0.25">
      <c r="A18" s="366"/>
      <c r="B18" s="389"/>
      <c r="C18" s="354"/>
      <c r="D18" s="354"/>
      <c r="E18" s="304" t="s">
        <v>9</v>
      </c>
      <c r="F18" s="285" t="s">
        <v>16</v>
      </c>
      <c r="G18" s="162" t="s">
        <v>17</v>
      </c>
      <c r="H18" s="164">
        <v>2212</v>
      </c>
      <c r="I18" s="164">
        <v>2212</v>
      </c>
      <c r="J18" s="35">
        <f t="shared" si="0"/>
        <v>100</v>
      </c>
      <c r="K18" s="378"/>
      <c r="L18" s="356"/>
      <c r="M18" s="338"/>
      <c r="N18" s="131"/>
      <c r="O18" s="3"/>
      <c r="P18" s="3"/>
    </row>
    <row r="19" spans="1:16" s="292" customFormat="1" ht="33.75" customHeight="1" x14ac:dyDescent="0.25">
      <c r="A19" s="366"/>
      <c r="B19" s="389" t="s">
        <v>121</v>
      </c>
      <c r="C19" s="360" t="s">
        <v>139</v>
      </c>
      <c r="D19" s="354" t="s">
        <v>7</v>
      </c>
      <c r="E19" s="201" t="s">
        <v>8</v>
      </c>
      <c r="F19" s="200" t="s">
        <v>20</v>
      </c>
      <c r="G19" s="145" t="s">
        <v>12</v>
      </c>
      <c r="H19" s="183">
        <v>100</v>
      </c>
      <c r="I19" s="183">
        <v>100</v>
      </c>
      <c r="J19" s="35">
        <f t="shared" si="0"/>
        <v>100</v>
      </c>
      <c r="K19" s="376">
        <f>((((J21+J20)/2)+J19)/2)</f>
        <v>100</v>
      </c>
      <c r="L19" s="306"/>
      <c r="M19" s="338"/>
      <c r="N19" s="131"/>
      <c r="O19" s="3">
        <v>100</v>
      </c>
      <c r="P19" s="3"/>
    </row>
    <row r="20" spans="1:16" s="292" customFormat="1" x14ac:dyDescent="0.25">
      <c r="A20" s="366"/>
      <c r="B20" s="389"/>
      <c r="C20" s="361"/>
      <c r="D20" s="354"/>
      <c r="E20" s="201" t="s">
        <v>9</v>
      </c>
      <c r="F20" s="200" t="s">
        <v>14</v>
      </c>
      <c r="G20" s="145" t="s">
        <v>15</v>
      </c>
      <c r="H20" s="132">
        <v>3</v>
      </c>
      <c r="I20" s="132">
        <v>3</v>
      </c>
      <c r="J20" s="35">
        <f t="shared" si="0"/>
        <v>100</v>
      </c>
      <c r="K20" s="377"/>
      <c r="L20" s="306"/>
      <c r="M20" s="338"/>
      <c r="N20" s="131"/>
      <c r="O20" s="3">
        <f t="shared" si="1"/>
        <v>100</v>
      </c>
      <c r="P20" s="3">
        <f t="shared" si="2"/>
        <v>100</v>
      </c>
    </row>
    <row r="21" spans="1:16" s="292" customFormat="1" x14ac:dyDescent="0.25">
      <c r="A21" s="366"/>
      <c r="B21" s="389"/>
      <c r="C21" s="362"/>
      <c r="D21" s="354"/>
      <c r="E21" s="201" t="s">
        <v>9</v>
      </c>
      <c r="F21" s="200" t="s">
        <v>16</v>
      </c>
      <c r="G21" s="145" t="s">
        <v>138</v>
      </c>
      <c r="H21" s="132">
        <v>474</v>
      </c>
      <c r="I21" s="132">
        <v>474</v>
      </c>
      <c r="J21" s="35">
        <f t="shared" si="0"/>
        <v>100</v>
      </c>
      <c r="K21" s="378"/>
      <c r="L21" s="306"/>
      <c r="M21" s="338"/>
      <c r="N21" s="131"/>
      <c r="O21" s="3"/>
      <c r="P21" s="3"/>
    </row>
    <row r="22" spans="1:16" s="292" customFormat="1" ht="39.75" customHeight="1" x14ac:dyDescent="0.25">
      <c r="A22" s="366"/>
      <c r="B22" s="373" t="s">
        <v>78</v>
      </c>
      <c r="C22" s="354" t="s">
        <v>35</v>
      </c>
      <c r="D22" s="354" t="s">
        <v>7</v>
      </c>
      <c r="E22" s="304" t="s">
        <v>8</v>
      </c>
      <c r="F22" s="285" t="s">
        <v>36</v>
      </c>
      <c r="G22" s="162" t="s">
        <v>12</v>
      </c>
      <c r="H22" s="164">
        <v>100</v>
      </c>
      <c r="I22" s="164">
        <v>100</v>
      </c>
      <c r="J22" s="35">
        <f t="shared" si="0"/>
        <v>100</v>
      </c>
      <c r="K22" s="376">
        <f>(J22+J23)/2</f>
        <v>97.222222222222229</v>
      </c>
      <c r="L22" s="306"/>
      <c r="M22" s="338"/>
      <c r="N22" s="131"/>
      <c r="O22" s="3">
        <v>100</v>
      </c>
      <c r="P22" s="3"/>
    </row>
    <row r="23" spans="1:16" s="292" customFormat="1" ht="27" customHeight="1" x14ac:dyDescent="0.25">
      <c r="A23" s="366"/>
      <c r="B23" s="375"/>
      <c r="C23" s="354"/>
      <c r="D23" s="354"/>
      <c r="E23" s="304" t="s">
        <v>9</v>
      </c>
      <c r="F23" s="285" t="s">
        <v>14</v>
      </c>
      <c r="G23" s="162" t="s">
        <v>15</v>
      </c>
      <c r="H23" s="164">
        <v>36</v>
      </c>
      <c r="I23" s="164">
        <v>34</v>
      </c>
      <c r="J23" s="35">
        <f t="shared" si="0"/>
        <v>94.444444444444443</v>
      </c>
      <c r="K23" s="378"/>
      <c r="L23" s="293" t="s">
        <v>274</v>
      </c>
      <c r="M23" s="338"/>
      <c r="N23" s="131"/>
      <c r="O23" s="3">
        <f>J23</f>
        <v>94.444444444444443</v>
      </c>
      <c r="P23" s="3">
        <f t="shared" si="2"/>
        <v>97.222222222222229</v>
      </c>
    </row>
    <row r="24" spans="1:16" s="292" customFormat="1" ht="44.25" customHeight="1" x14ac:dyDescent="0.25">
      <c r="A24" s="366"/>
      <c r="B24" s="364" t="s">
        <v>84</v>
      </c>
      <c r="C24" s="354" t="s">
        <v>37</v>
      </c>
      <c r="D24" s="354" t="s">
        <v>7</v>
      </c>
      <c r="E24" s="304" t="s">
        <v>8</v>
      </c>
      <c r="F24" s="285" t="s">
        <v>38</v>
      </c>
      <c r="G24" s="162" t="s">
        <v>12</v>
      </c>
      <c r="H24" s="164">
        <v>100</v>
      </c>
      <c r="I24" s="164">
        <v>100</v>
      </c>
      <c r="J24" s="35">
        <f t="shared" si="0"/>
        <v>100</v>
      </c>
      <c r="K24" s="376">
        <f>(J24+J25)/2</f>
        <v>100</v>
      </c>
      <c r="L24" s="306"/>
      <c r="M24" s="338"/>
      <c r="N24" s="131"/>
      <c r="O24" s="3">
        <v>100</v>
      </c>
      <c r="P24" s="3"/>
    </row>
    <row r="25" spans="1:16" s="292" customFormat="1" ht="27.75" customHeight="1" x14ac:dyDescent="0.25">
      <c r="A25" s="366"/>
      <c r="B25" s="365"/>
      <c r="C25" s="354"/>
      <c r="D25" s="354"/>
      <c r="E25" s="304" t="s">
        <v>9</v>
      </c>
      <c r="F25" s="285" t="s">
        <v>14</v>
      </c>
      <c r="G25" s="162" t="s">
        <v>15</v>
      </c>
      <c r="H25" s="164">
        <v>36</v>
      </c>
      <c r="I25" s="164">
        <v>36</v>
      </c>
      <c r="J25" s="35">
        <f t="shared" si="0"/>
        <v>100</v>
      </c>
      <c r="K25" s="378"/>
      <c r="L25" s="293"/>
      <c r="M25" s="338"/>
      <c r="N25" s="131"/>
      <c r="O25" s="3">
        <f>J25</f>
        <v>100</v>
      </c>
      <c r="P25" s="3">
        <f t="shared" si="2"/>
        <v>100</v>
      </c>
    </row>
    <row r="26" spans="1:16" s="292" customFormat="1" ht="37.5" customHeight="1" x14ac:dyDescent="0.25">
      <c r="A26" s="366"/>
      <c r="B26" s="373" t="s">
        <v>83</v>
      </c>
      <c r="C26" s="354" t="s">
        <v>102</v>
      </c>
      <c r="D26" s="354" t="s">
        <v>7</v>
      </c>
      <c r="E26" s="304" t="s">
        <v>8</v>
      </c>
      <c r="F26" s="285" t="s">
        <v>38</v>
      </c>
      <c r="G26" s="162" t="s">
        <v>12</v>
      </c>
      <c r="H26" s="164">
        <v>100</v>
      </c>
      <c r="I26" s="164">
        <v>100</v>
      </c>
      <c r="J26" s="35">
        <f t="shared" si="0"/>
        <v>100</v>
      </c>
      <c r="K26" s="376">
        <f>(J26+J27)/2</f>
        <v>100</v>
      </c>
      <c r="L26" s="306"/>
      <c r="M26" s="338"/>
      <c r="N26" s="131"/>
      <c r="O26" s="3">
        <v>100</v>
      </c>
      <c r="P26" s="3"/>
    </row>
    <row r="27" spans="1:16" s="292" customFormat="1" x14ac:dyDescent="0.25">
      <c r="A27" s="366"/>
      <c r="B27" s="375"/>
      <c r="C27" s="354"/>
      <c r="D27" s="354"/>
      <c r="E27" s="304" t="s">
        <v>9</v>
      </c>
      <c r="F27" s="285" t="s">
        <v>14</v>
      </c>
      <c r="G27" s="162" t="s">
        <v>15</v>
      </c>
      <c r="H27" s="164">
        <v>1</v>
      </c>
      <c r="I27" s="164">
        <v>1</v>
      </c>
      <c r="J27" s="35">
        <f t="shared" si="0"/>
        <v>100</v>
      </c>
      <c r="K27" s="378"/>
      <c r="L27" s="306"/>
      <c r="M27" s="338"/>
      <c r="N27" s="131"/>
      <c r="O27" s="3">
        <v>100</v>
      </c>
      <c r="P27" s="3">
        <f t="shared" si="2"/>
        <v>100</v>
      </c>
    </row>
    <row r="28" spans="1:16" s="292" customFormat="1" ht="31.5" customHeight="1" x14ac:dyDescent="0.25">
      <c r="A28" s="366"/>
      <c r="B28" s="384" t="s">
        <v>126</v>
      </c>
      <c r="C28" s="360" t="s">
        <v>125</v>
      </c>
      <c r="D28" s="360" t="s">
        <v>7</v>
      </c>
      <c r="E28" s="201" t="s">
        <v>8</v>
      </c>
      <c r="F28" s="285" t="s">
        <v>123</v>
      </c>
      <c r="G28" s="145" t="s">
        <v>12</v>
      </c>
      <c r="H28" s="145">
        <v>100</v>
      </c>
      <c r="I28" s="145">
        <v>100</v>
      </c>
      <c r="J28" s="35">
        <f t="shared" si="0"/>
        <v>100</v>
      </c>
      <c r="K28" s="376">
        <f>(J28+J29+J30)/3</f>
        <v>106.66666666666667</v>
      </c>
      <c r="L28" s="376" t="s">
        <v>275</v>
      </c>
      <c r="M28" s="338"/>
      <c r="N28" s="131"/>
      <c r="O28" s="3">
        <v>100</v>
      </c>
      <c r="P28" s="3"/>
    </row>
    <row r="29" spans="1:16" s="292" customFormat="1" x14ac:dyDescent="0.25">
      <c r="A29" s="366"/>
      <c r="B29" s="385"/>
      <c r="C29" s="361"/>
      <c r="D29" s="361"/>
      <c r="E29" s="201" t="s">
        <v>9</v>
      </c>
      <c r="F29" s="285" t="s">
        <v>14</v>
      </c>
      <c r="G29" s="145" t="s">
        <v>15</v>
      </c>
      <c r="H29" s="145">
        <v>25</v>
      </c>
      <c r="I29" s="145">
        <v>28</v>
      </c>
      <c r="J29" s="35">
        <v>110</v>
      </c>
      <c r="K29" s="377"/>
      <c r="L29" s="377"/>
      <c r="M29" s="338"/>
      <c r="N29" s="131"/>
      <c r="O29" s="3">
        <f t="shared" si="1"/>
        <v>110</v>
      </c>
      <c r="P29" s="3">
        <f t="shared" si="2"/>
        <v>105</v>
      </c>
    </row>
    <row r="30" spans="1:16" s="292" customFormat="1" x14ac:dyDescent="0.25">
      <c r="A30" s="366"/>
      <c r="B30" s="386"/>
      <c r="C30" s="362"/>
      <c r="D30" s="362"/>
      <c r="E30" s="201" t="s">
        <v>9</v>
      </c>
      <c r="F30" s="285" t="s">
        <v>16</v>
      </c>
      <c r="G30" s="145" t="s">
        <v>23</v>
      </c>
      <c r="H30" s="145">
        <v>4250</v>
      </c>
      <c r="I30" s="145">
        <v>4760</v>
      </c>
      <c r="J30" s="35">
        <v>110</v>
      </c>
      <c r="K30" s="378"/>
      <c r="L30" s="378"/>
      <c r="M30" s="338"/>
      <c r="N30" s="131"/>
      <c r="O30" s="3"/>
      <c r="P30" s="3"/>
    </row>
    <row r="31" spans="1:16" s="292" customFormat="1" ht="40.5" customHeight="1" x14ac:dyDescent="0.25">
      <c r="A31" s="366"/>
      <c r="B31" s="373" t="s">
        <v>85</v>
      </c>
      <c r="C31" s="354" t="s">
        <v>40</v>
      </c>
      <c r="D31" s="354" t="s">
        <v>7</v>
      </c>
      <c r="E31" s="304" t="s">
        <v>8</v>
      </c>
      <c r="F31" s="285" t="s">
        <v>41</v>
      </c>
      <c r="G31" s="162" t="s">
        <v>12</v>
      </c>
      <c r="H31" s="164">
        <v>100</v>
      </c>
      <c r="I31" s="164">
        <v>100</v>
      </c>
      <c r="J31" s="35">
        <f t="shared" si="0"/>
        <v>100</v>
      </c>
      <c r="K31" s="376">
        <f>(J31+J32)/2</f>
        <v>100</v>
      </c>
      <c r="L31" s="293"/>
      <c r="M31" s="338"/>
      <c r="N31" s="131"/>
      <c r="O31" s="3">
        <v>100</v>
      </c>
      <c r="P31" s="3"/>
    </row>
    <row r="32" spans="1:16" s="292" customFormat="1" x14ac:dyDescent="0.25">
      <c r="A32" s="366"/>
      <c r="B32" s="375"/>
      <c r="C32" s="354"/>
      <c r="D32" s="354"/>
      <c r="E32" s="304" t="s">
        <v>9</v>
      </c>
      <c r="F32" s="285" t="s">
        <v>14</v>
      </c>
      <c r="G32" s="162" t="s">
        <v>15</v>
      </c>
      <c r="H32" s="164">
        <v>6</v>
      </c>
      <c r="I32" s="164">
        <v>6</v>
      </c>
      <c r="J32" s="35">
        <f t="shared" si="0"/>
        <v>100</v>
      </c>
      <c r="K32" s="378"/>
      <c r="L32" s="293"/>
      <c r="M32" s="338"/>
      <c r="N32" s="131"/>
      <c r="O32" s="3">
        <v>100</v>
      </c>
      <c r="P32" s="3">
        <f t="shared" si="2"/>
        <v>100</v>
      </c>
    </row>
    <row r="33" spans="1:16" s="292" customFormat="1" ht="14.25" customHeight="1" x14ac:dyDescent="0.25">
      <c r="A33" s="366"/>
      <c r="B33" s="384" t="s">
        <v>122</v>
      </c>
      <c r="C33" s="360" t="s">
        <v>43</v>
      </c>
      <c r="D33" s="360" t="s">
        <v>7</v>
      </c>
      <c r="E33" s="201" t="s">
        <v>8</v>
      </c>
      <c r="F33" s="285" t="s">
        <v>44</v>
      </c>
      <c r="G33" s="162" t="s">
        <v>12</v>
      </c>
      <c r="H33" s="179">
        <v>100</v>
      </c>
      <c r="I33" s="179">
        <v>100</v>
      </c>
      <c r="J33" s="35">
        <f t="shared" si="0"/>
        <v>100</v>
      </c>
      <c r="K33" s="376">
        <f>((((J35+J34)/2)+J33)/2)</f>
        <v>100</v>
      </c>
      <c r="L33" s="306"/>
      <c r="M33" s="338"/>
      <c r="N33" s="131"/>
      <c r="O33" s="3">
        <v>100</v>
      </c>
      <c r="P33" s="3"/>
    </row>
    <row r="34" spans="1:16" s="292" customFormat="1" x14ac:dyDescent="0.25">
      <c r="A34" s="366"/>
      <c r="B34" s="385"/>
      <c r="C34" s="361"/>
      <c r="D34" s="361"/>
      <c r="E34" s="201" t="s">
        <v>9</v>
      </c>
      <c r="F34" s="285" t="s">
        <v>14</v>
      </c>
      <c r="G34" s="162" t="s">
        <v>15</v>
      </c>
      <c r="H34" s="164">
        <v>72</v>
      </c>
      <c r="I34" s="164">
        <v>72</v>
      </c>
      <c r="J34" s="35">
        <f t="shared" si="0"/>
        <v>100</v>
      </c>
      <c r="K34" s="377"/>
      <c r="L34" s="306"/>
      <c r="M34" s="338"/>
      <c r="N34" s="131"/>
      <c r="O34" s="3">
        <f t="shared" si="1"/>
        <v>100</v>
      </c>
      <c r="P34" s="3">
        <f t="shared" si="2"/>
        <v>100</v>
      </c>
    </row>
    <row r="35" spans="1:16" s="292" customFormat="1" x14ac:dyDescent="0.25">
      <c r="A35" s="366"/>
      <c r="B35" s="386"/>
      <c r="C35" s="362"/>
      <c r="D35" s="362"/>
      <c r="E35" s="201" t="s">
        <v>9</v>
      </c>
      <c r="F35" s="285" t="s">
        <v>124</v>
      </c>
      <c r="G35" s="162" t="s">
        <v>46</v>
      </c>
      <c r="H35" s="164">
        <v>564</v>
      </c>
      <c r="I35" s="164">
        <v>564</v>
      </c>
      <c r="J35" s="35">
        <f t="shared" si="0"/>
        <v>100</v>
      </c>
      <c r="K35" s="378"/>
      <c r="L35" s="306"/>
      <c r="M35" s="338"/>
      <c r="N35" s="131"/>
      <c r="O35" s="3"/>
      <c r="P35" s="3"/>
    </row>
    <row r="36" spans="1:16" s="292" customFormat="1" ht="28.5" customHeight="1" x14ac:dyDescent="0.25">
      <c r="A36" s="366"/>
      <c r="B36" s="384" t="s">
        <v>87</v>
      </c>
      <c r="C36" s="360" t="s">
        <v>88</v>
      </c>
      <c r="D36" s="360" t="s">
        <v>86</v>
      </c>
      <c r="E36" s="201" t="s">
        <v>8</v>
      </c>
      <c r="F36" s="285" t="s">
        <v>123</v>
      </c>
      <c r="G36" s="307" t="s">
        <v>12</v>
      </c>
      <c r="H36" s="116">
        <v>100</v>
      </c>
      <c r="I36" s="116">
        <v>100</v>
      </c>
      <c r="J36" s="35">
        <f t="shared" si="0"/>
        <v>100</v>
      </c>
      <c r="K36" s="376">
        <f>((((J38+J37)/2)+J36)/2)</f>
        <v>100</v>
      </c>
      <c r="L36" s="306"/>
      <c r="M36" s="338"/>
      <c r="N36" s="131"/>
      <c r="O36" s="3">
        <v>100</v>
      </c>
      <c r="P36" s="3"/>
    </row>
    <row r="37" spans="1:16" s="292" customFormat="1" x14ac:dyDescent="0.25">
      <c r="A37" s="366"/>
      <c r="B37" s="385"/>
      <c r="C37" s="361"/>
      <c r="D37" s="361"/>
      <c r="E37" s="201" t="s">
        <v>9</v>
      </c>
      <c r="F37" s="285" t="s">
        <v>127</v>
      </c>
      <c r="G37" s="307" t="s">
        <v>101</v>
      </c>
      <c r="H37" s="116">
        <v>1</v>
      </c>
      <c r="I37" s="116">
        <v>1</v>
      </c>
      <c r="J37" s="35">
        <f t="shared" si="0"/>
        <v>100</v>
      </c>
      <c r="K37" s="377"/>
      <c r="L37" s="306"/>
      <c r="M37" s="338"/>
      <c r="N37" s="131"/>
      <c r="O37" s="3">
        <f t="shared" si="1"/>
        <v>100</v>
      </c>
      <c r="P37" s="3">
        <f t="shared" si="2"/>
        <v>100</v>
      </c>
    </row>
    <row r="38" spans="1:16" s="292" customFormat="1" x14ac:dyDescent="0.25">
      <c r="A38" s="365"/>
      <c r="B38" s="386"/>
      <c r="C38" s="362"/>
      <c r="D38" s="362"/>
      <c r="E38" s="201" t="s">
        <v>9</v>
      </c>
      <c r="F38" s="285" t="s">
        <v>128</v>
      </c>
      <c r="G38" s="307" t="s">
        <v>101</v>
      </c>
      <c r="H38" s="116">
        <v>5</v>
      </c>
      <c r="I38" s="116">
        <v>5</v>
      </c>
      <c r="J38" s="35">
        <f t="shared" si="0"/>
        <v>100</v>
      </c>
      <c r="K38" s="378"/>
      <c r="L38" s="306"/>
      <c r="M38" s="339"/>
      <c r="N38" s="133"/>
      <c r="O38" s="3"/>
      <c r="P38" s="3"/>
    </row>
  </sheetData>
  <mergeCells count="59">
    <mergeCell ref="K36:K38"/>
    <mergeCell ref="K33:K35"/>
    <mergeCell ref="B33:B35"/>
    <mergeCell ref="C33:C35"/>
    <mergeCell ref="D33:D35"/>
    <mergeCell ref="B36:B38"/>
    <mergeCell ref="C36:C38"/>
    <mergeCell ref="D36:D38"/>
    <mergeCell ref="B31:B32"/>
    <mergeCell ref="C31:C32"/>
    <mergeCell ref="D31:D32"/>
    <mergeCell ref="B28:B30"/>
    <mergeCell ref="C28:C30"/>
    <mergeCell ref="D28:D30"/>
    <mergeCell ref="L28:L30"/>
    <mergeCell ref="C13:C15"/>
    <mergeCell ref="D13:D15"/>
    <mergeCell ref="B24:B25"/>
    <mergeCell ref="C24:C25"/>
    <mergeCell ref="D24:D25"/>
    <mergeCell ref="B19:B21"/>
    <mergeCell ref="C19:C21"/>
    <mergeCell ref="D19:D21"/>
    <mergeCell ref="C22:C23"/>
    <mergeCell ref="D22:D23"/>
    <mergeCell ref="B22:B23"/>
    <mergeCell ref="B26:B27"/>
    <mergeCell ref="C26:C27"/>
    <mergeCell ref="D26:D27"/>
    <mergeCell ref="K22:K23"/>
    <mergeCell ref="K24:K25"/>
    <mergeCell ref="K7:K9"/>
    <mergeCell ref="K10:K12"/>
    <mergeCell ref="C16:C18"/>
    <mergeCell ref="D16:D18"/>
    <mergeCell ref="K19:K21"/>
    <mergeCell ref="B16:B18"/>
    <mergeCell ref="B10:B12"/>
    <mergeCell ref="I2:N2"/>
    <mergeCell ref="I3:N3"/>
    <mergeCell ref="C5:I5"/>
    <mergeCell ref="C7:C9"/>
    <mergeCell ref="D7:D9"/>
    <mergeCell ref="K28:K30"/>
    <mergeCell ref="B13:B15"/>
    <mergeCell ref="N8:N10"/>
    <mergeCell ref="A7:A38"/>
    <mergeCell ref="M7:M38"/>
    <mergeCell ref="L8:L9"/>
    <mergeCell ref="L14:L15"/>
    <mergeCell ref="L11:L12"/>
    <mergeCell ref="L17:L18"/>
    <mergeCell ref="B7:B9"/>
    <mergeCell ref="C10:C12"/>
    <mergeCell ref="D10:D12"/>
    <mergeCell ref="K13:K15"/>
    <mergeCell ref="K16:K18"/>
    <mergeCell ref="K26:K27"/>
    <mergeCell ref="K31:K32"/>
  </mergeCells>
  <pageMargins left="0.11811023622047245" right="0.11811023622047245" top="0.15748031496062992" bottom="0.15748031496062992" header="0.11811023622047245" footer="0.11811023622047245"/>
  <pageSetup paperSize="9" scale="58" orientation="landscape" r:id="rId1"/>
  <rowBreaks count="1" manualBreakCount="1">
    <brk id="21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3"/>
  <sheetViews>
    <sheetView view="pageBreakPreview" zoomScale="85" zoomScaleNormal="70" zoomScaleSheetLayoutView="85" workbookViewId="0">
      <pane xSplit="3" topLeftCell="D1" activePane="topRight" state="frozen"/>
      <selection activeCell="A7" sqref="A7"/>
      <selection pane="topRight" activeCell="J12" sqref="J1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s="292" customFormat="1" x14ac:dyDescent="0.25">
      <c r="I1" s="292" t="s">
        <v>163</v>
      </c>
      <c r="O1" s="3"/>
      <c r="P1" s="3"/>
    </row>
    <row r="2" spans="1:16" s="292" customForma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292" customFormat="1" ht="18.75" customHeigh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292" customFormat="1" ht="18.75" customHeight="1" x14ac:dyDescent="0.25">
      <c r="O4" s="3"/>
      <c r="P4" s="3"/>
    </row>
    <row r="5" spans="1:16" s="292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K5" s="292" t="s">
        <v>227</v>
      </c>
      <c r="O5" s="3"/>
      <c r="P5" s="3"/>
    </row>
    <row r="6" spans="1:16" s="292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192" t="s">
        <v>6</v>
      </c>
      <c r="J6" s="284" t="s">
        <v>26</v>
      </c>
      <c r="K6" s="284" t="s">
        <v>27</v>
      </c>
      <c r="L6" s="285" t="s">
        <v>185</v>
      </c>
      <c r="M6" s="284" t="s">
        <v>186</v>
      </c>
      <c r="N6" s="29" t="s">
        <v>28</v>
      </c>
      <c r="O6" s="3"/>
      <c r="P6" s="3"/>
    </row>
    <row r="7" spans="1:16" s="292" customFormat="1" ht="39" customHeight="1" x14ac:dyDescent="0.25">
      <c r="A7" s="364" t="s">
        <v>48</v>
      </c>
      <c r="B7" s="373" t="s">
        <v>78</v>
      </c>
      <c r="C7" s="344" t="s">
        <v>35</v>
      </c>
      <c r="D7" s="344" t="s">
        <v>7</v>
      </c>
      <c r="E7" s="4" t="s">
        <v>8</v>
      </c>
      <c r="F7" s="298" t="s">
        <v>36</v>
      </c>
      <c r="G7" s="45" t="s">
        <v>12</v>
      </c>
      <c r="H7" s="25">
        <v>100</v>
      </c>
      <c r="I7" s="164">
        <v>100</v>
      </c>
      <c r="J7" s="35">
        <f>I7/H7*100</f>
        <v>100</v>
      </c>
      <c r="K7" s="371">
        <f>(J7+J8)/2</f>
        <v>100</v>
      </c>
      <c r="L7" s="293"/>
      <c r="M7" s="394"/>
      <c r="N7" s="296">
        <f>(K7+K9+K11+K13+K15+K17+K19+K21+K23+K26+K28+K31)/12</f>
        <v>100.30982905982906</v>
      </c>
      <c r="O7" s="3">
        <f>J7</f>
        <v>100</v>
      </c>
      <c r="P7" s="3"/>
    </row>
    <row r="8" spans="1:16" s="292" customFormat="1" ht="29.25" customHeight="1" x14ac:dyDescent="0.25">
      <c r="A8" s="366"/>
      <c r="B8" s="375"/>
      <c r="C8" s="344"/>
      <c r="D8" s="344"/>
      <c r="E8" s="4" t="s">
        <v>9</v>
      </c>
      <c r="F8" s="298" t="s">
        <v>14</v>
      </c>
      <c r="G8" s="45" t="s">
        <v>15</v>
      </c>
      <c r="H8" s="25">
        <v>77</v>
      </c>
      <c r="I8" s="164">
        <v>77</v>
      </c>
      <c r="J8" s="35">
        <f t="shared" ref="J8:J33" si="0">I8/H8*100</f>
        <v>100</v>
      </c>
      <c r="K8" s="342"/>
      <c r="L8" s="293"/>
      <c r="M8" s="394"/>
      <c r="N8" s="131"/>
      <c r="O8" s="3">
        <f t="shared" ref="O8:O23" si="1">J8</f>
        <v>100</v>
      </c>
      <c r="P8" s="3">
        <f>(O7+O8)/2</f>
        <v>100</v>
      </c>
    </row>
    <row r="9" spans="1:16" s="292" customFormat="1" ht="39" customHeight="1" x14ac:dyDescent="0.25">
      <c r="A9" s="366"/>
      <c r="B9" s="373" t="s">
        <v>80</v>
      </c>
      <c r="C9" s="344" t="s">
        <v>82</v>
      </c>
      <c r="D9" s="344" t="s">
        <v>7</v>
      </c>
      <c r="E9" s="4" t="s">
        <v>8</v>
      </c>
      <c r="F9" s="298" t="s">
        <v>36</v>
      </c>
      <c r="G9" s="45" t="s">
        <v>12</v>
      </c>
      <c r="H9" s="25">
        <v>100</v>
      </c>
      <c r="I9" s="164">
        <v>100</v>
      </c>
      <c r="J9" s="35">
        <f t="shared" si="0"/>
        <v>100</v>
      </c>
      <c r="K9" s="371">
        <f t="shared" ref="K9" si="2">(J9+J10)/2</f>
        <v>100</v>
      </c>
      <c r="L9" s="293"/>
      <c r="M9" s="394"/>
      <c r="N9" s="283" t="s">
        <v>234</v>
      </c>
      <c r="O9" s="3">
        <f t="shared" si="1"/>
        <v>100</v>
      </c>
      <c r="P9" s="3"/>
    </row>
    <row r="10" spans="1:16" s="292" customFormat="1" x14ac:dyDescent="0.25">
      <c r="A10" s="366"/>
      <c r="B10" s="375"/>
      <c r="C10" s="344"/>
      <c r="D10" s="344"/>
      <c r="E10" s="4" t="s">
        <v>9</v>
      </c>
      <c r="F10" s="298" t="s">
        <v>14</v>
      </c>
      <c r="G10" s="45" t="s">
        <v>15</v>
      </c>
      <c r="H10" s="25">
        <v>3</v>
      </c>
      <c r="I10" s="164">
        <v>3</v>
      </c>
      <c r="J10" s="35">
        <f t="shared" si="0"/>
        <v>100</v>
      </c>
      <c r="K10" s="342"/>
      <c r="L10" s="293"/>
      <c r="M10" s="394"/>
      <c r="N10" s="131"/>
      <c r="O10" s="3">
        <f t="shared" si="1"/>
        <v>100</v>
      </c>
      <c r="P10" s="3">
        <f t="shared" ref="P10:P32" si="3">(O9+O10)/2</f>
        <v>100</v>
      </c>
    </row>
    <row r="11" spans="1:16" s="292" customFormat="1" ht="39.75" customHeight="1" x14ac:dyDescent="0.25">
      <c r="A11" s="366"/>
      <c r="B11" s="364" t="s">
        <v>84</v>
      </c>
      <c r="C11" s="344" t="s">
        <v>37</v>
      </c>
      <c r="D11" s="344" t="s">
        <v>7</v>
      </c>
      <c r="E11" s="4" t="s">
        <v>8</v>
      </c>
      <c r="F11" s="298" t="s">
        <v>38</v>
      </c>
      <c r="G11" s="45" t="s">
        <v>12</v>
      </c>
      <c r="H11" s="25">
        <v>100</v>
      </c>
      <c r="I11" s="164">
        <v>100</v>
      </c>
      <c r="J11" s="35">
        <f t="shared" si="0"/>
        <v>100</v>
      </c>
      <c r="K11" s="371">
        <f>(J11+J12)/2</f>
        <v>98.717948717948715</v>
      </c>
      <c r="L11" s="376" t="s">
        <v>231</v>
      </c>
      <c r="M11" s="394"/>
      <c r="N11" s="131"/>
      <c r="O11" s="3">
        <f t="shared" si="1"/>
        <v>100</v>
      </c>
      <c r="P11" s="3"/>
    </row>
    <row r="12" spans="1:16" s="292" customFormat="1" x14ac:dyDescent="0.25">
      <c r="A12" s="366"/>
      <c r="B12" s="365"/>
      <c r="C12" s="344"/>
      <c r="D12" s="344"/>
      <c r="E12" s="4" t="s">
        <v>9</v>
      </c>
      <c r="F12" s="298" t="s">
        <v>14</v>
      </c>
      <c r="G12" s="45" t="s">
        <v>15</v>
      </c>
      <c r="H12" s="25">
        <v>117</v>
      </c>
      <c r="I12" s="164">
        <v>114</v>
      </c>
      <c r="J12" s="35">
        <f t="shared" si="0"/>
        <v>97.435897435897431</v>
      </c>
      <c r="K12" s="342"/>
      <c r="L12" s="378"/>
      <c r="M12" s="394"/>
      <c r="N12" s="131"/>
      <c r="O12" s="3">
        <f t="shared" si="1"/>
        <v>97.435897435897431</v>
      </c>
      <c r="P12" s="3">
        <f t="shared" si="3"/>
        <v>98.717948717948715</v>
      </c>
    </row>
    <row r="13" spans="1:16" s="292" customFormat="1" ht="39" customHeight="1" x14ac:dyDescent="0.25">
      <c r="A13" s="366"/>
      <c r="B13" s="373" t="s">
        <v>83</v>
      </c>
      <c r="C13" s="344" t="s">
        <v>102</v>
      </c>
      <c r="D13" s="344" t="s">
        <v>7</v>
      </c>
      <c r="E13" s="4" t="s">
        <v>8</v>
      </c>
      <c r="F13" s="298" t="s">
        <v>38</v>
      </c>
      <c r="G13" s="45" t="s">
        <v>12</v>
      </c>
      <c r="H13" s="25">
        <v>100</v>
      </c>
      <c r="I13" s="164">
        <v>100</v>
      </c>
      <c r="J13" s="35">
        <f t="shared" si="0"/>
        <v>100</v>
      </c>
      <c r="K13" s="371">
        <f t="shared" ref="K13" si="4">(J13+J14)/2</f>
        <v>105</v>
      </c>
      <c r="L13" s="371" t="s">
        <v>270</v>
      </c>
      <c r="M13" s="394"/>
      <c r="N13" s="131"/>
      <c r="O13" s="3">
        <f t="shared" si="1"/>
        <v>100</v>
      </c>
      <c r="P13" s="3"/>
    </row>
    <row r="14" spans="1:16" s="292" customFormat="1" x14ac:dyDescent="0.25">
      <c r="A14" s="366"/>
      <c r="B14" s="375"/>
      <c r="C14" s="344"/>
      <c r="D14" s="344"/>
      <c r="E14" s="4" t="s">
        <v>9</v>
      </c>
      <c r="F14" s="298" t="s">
        <v>14</v>
      </c>
      <c r="G14" s="45" t="s">
        <v>15</v>
      </c>
      <c r="H14" s="25">
        <v>3</v>
      </c>
      <c r="I14" s="164">
        <v>4</v>
      </c>
      <c r="J14" s="35">
        <v>110</v>
      </c>
      <c r="K14" s="342"/>
      <c r="L14" s="372"/>
      <c r="M14" s="394"/>
      <c r="N14" s="131"/>
      <c r="O14" s="3">
        <f t="shared" si="1"/>
        <v>110</v>
      </c>
      <c r="P14" s="3">
        <f t="shared" si="3"/>
        <v>105</v>
      </c>
    </row>
    <row r="15" spans="1:16" s="292" customFormat="1" ht="39" customHeight="1" x14ac:dyDescent="0.25">
      <c r="A15" s="366"/>
      <c r="B15" s="373" t="s">
        <v>100</v>
      </c>
      <c r="C15" s="344" t="s">
        <v>39</v>
      </c>
      <c r="D15" s="344" t="s">
        <v>7</v>
      </c>
      <c r="E15" s="4" t="s">
        <v>8</v>
      </c>
      <c r="F15" s="298" t="s">
        <v>38</v>
      </c>
      <c r="G15" s="45" t="s">
        <v>12</v>
      </c>
      <c r="H15" s="27">
        <v>100</v>
      </c>
      <c r="I15" s="116">
        <v>100</v>
      </c>
      <c r="J15" s="35">
        <f t="shared" si="0"/>
        <v>100</v>
      </c>
      <c r="K15" s="371">
        <f t="shared" ref="K15" si="5">(J15+J16)/2</f>
        <v>100</v>
      </c>
      <c r="L15" s="293"/>
      <c r="M15" s="394"/>
      <c r="N15" s="131"/>
      <c r="O15" s="3">
        <f t="shared" si="1"/>
        <v>100</v>
      </c>
      <c r="P15" s="3"/>
    </row>
    <row r="16" spans="1:16" s="292" customFormat="1" ht="30.75" customHeight="1" x14ac:dyDescent="0.25">
      <c r="A16" s="366"/>
      <c r="B16" s="375"/>
      <c r="C16" s="344"/>
      <c r="D16" s="344"/>
      <c r="E16" s="4" t="s">
        <v>9</v>
      </c>
      <c r="F16" s="298" t="s">
        <v>14</v>
      </c>
      <c r="G16" s="45" t="s">
        <v>15</v>
      </c>
      <c r="H16" s="27">
        <v>2</v>
      </c>
      <c r="I16" s="116">
        <v>2</v>
      </c>
      <c r="J16" s="35">
        <f t="shared" si="0"/>
        <v>100</v>
      </c>
      <c r="K16" s="342"/>
      <c r="L16" s="293"/>
      <c r="M16" s="394"/>
      <c r="N16" s="131"/>
      <c r="O16" s="3">
        <f t="shared" si="1"/>
        <v>100</v>
      </c>
      <c r="P16" s="3">
        <f t="shared" si="3"/>
        <v>100</v>
      </c>
    </row>
    <row r="17" spans="1:16" s="292" customFormat="1" ht="30.75" customHeight="1" x14ac:dyDescent="0.25">
      <c r="A17" s="366"/>
      <c r="B17" s="287"/>
      <c r="C17" s="389" t="s">
        <v>147</v>
      </c>
      <c r="D17" s="389" t="s">
        <v>7</v>
      </c>
      <c r="E17" s="4" t="s">
        <v>8</v>
      </c>
      <c r="F17" s="284" t="s">
        <v>123</v>
      </c>
      <c r="G17" s="21" t="s">
        <v>12</v>
      </c>
      <c r="H17" s="8">
        <v>100</v>
      </c>
      <c r="I17" s="132">
        <v>100</v>
      </c>
      <c r="J17" s="35">
        <f t="shared" si="0"/>
        <v>100</v>
      </c>
      <c r="K17" s="371">
        <f t="shared" ref="K17" si="6">(J17+J18)/2</f>
        <v>100</v>
      </c>
      <c r="L17" s="293"/>
      <c r="M17" s="394"/>
      <c r="N17" s="131"/>
      <c r="O17" s="3"/>
      <c r="P17" s="3"/>
    </row>
    <row r="18" spans="1:16" s="292" customFormat="1" ht="30.75" customHeight="1" x14ac:dyDescent="0.25">
      <c r="A18" s="366"/>
      <c r="B18" s="287"/>
      <c r="C18" s="389"/>
      <c r="D18" s="389"/>
      <c r="E18" s="4" t="s">
        <v>9</v>
      </c>
      <c r="F18" s="291" t="s">
        <v>14</v>
      </c>
      <c r="G18" s="21" t="s">
        <v>15</v>
      </c>
      <c r="H18" s="8">
        <v>11</v>
      </c>
      <c r="I18" s="132">
        <v>11</v>
      </c>
      <c r="J18" s="35">
        <f t="shared" si="0"/>
        <v>100</v>
      </c>
      <c r="K18" s="342"/>
      <c r="L18" s="293"/>
      <c r="M18" s="394"/>
      <c r="N18" s="131"/>
      <c r="O18" s="3"/>
      <c r="P18" s="3"/>
    </row>
    <row r="19" spans="1:16" s="292" customFormat="1" ht="36" customHeight="1" x14ac:dyDescent="0.25">
      <c r="A19" s="366"/>
      <c r="B19" s="373" t="s">
        <v>85</v>
      </c>
      <c r="C19" s="344" t="s">
        <v>40</v>
      </c>
      <c r="D19" s="344" t="s">
        <v>7</v>
      </c>
      <c r="E19" s="4" t="s">
        <v>8</v>
      </c>
      <c r="F19" s="298" t="s">
        <v>41</v>
      </c>
      <c r="G19" s="45" t="s">
        <v>12</v>
      </c>
      <c r="H19" s="27">
        <v>100</v>
      </c>
      <c r="I19" s="116">
        <v>100</v>
      </c>
      <c r="J19" s="35">
        <f t="shared" si="0"/>
        <v>100</v>
      </c>
      <c r="K19" s="371">
        <f>(J19+J20)/2</f>
        <v>100</v>
      </c>
      <c r="L19" s="293"/>
      <c r="M19" s="394"/>
      <c r="N19" s="131"/>
      <c r="O19" s="3">
        <f t="shared" si="1"/>
        <v>100</v>
      </c>
      <c r="P19" s="3"/>
    </row>
    <row r="20" spans="1:16" s="292" customFormat="1" ht="32.25" customHeight="1" x14ac:dyDescent="0.25">
      <c r="A20" s="366"/>
      <c r="B20" s="375"/>
      <c r="C20" s="344"/>
      <c r="D20" s="344"/>
      <c r="E20" s="4" t="s">
        <v>9</v>
      </c>
      <c r="F20" s="298" t="s">
        <v>14</v>
      </c>
      <c r="G20" s="45" t="s">
        <v>15</v>
      </c>
      <c r="H20" s="27">
        <v>23</v>
      </c>
      <c r="I20" s="116">
        <v>23</v>
      </c>
      <c r="J20" s="35">
        <f t="shared" si="0"/>
        <v>100</v>
      </c>
      <c r="K20" s="342"/>
      <c r="L20" s="293"/>
      <c r="M20" s="394"/>
      <c r="N20" s="131"/>
      <c r="O20" s="3">
        <f t="shared" si="1"/>
        <v>100</v>
      </c>
      <c r="P20" s="3">
        <f t="shared" si="3"/>
        <v>100</v>
      </c>
    </row>
    <row r="21" spans="1:16" s="292" customFormat="1" ht="29.25" customHeight="1" x14ac:dyDescent="0.25">
      <c r="A21" s="366"/>
      <c r="B21" s="373" t="s">
        <v>94</v>
      </c>
      <c r="C21" s="341" t="s">
        <v>93</v>
      </c>
      <c r="D21" s="341" t="s">
        <v>86</v>
      </c>
      <c r="E21" s="4" t="s">
        <v>8</v>
      </c>
      <c r="F21" s="298" t="s">
        <v>89</v>
      </c>
      <c r="G21" s="45" t="s">
        <v>12</v>
      </c>
      <c r="H21" s="32">
        <v>100</v>
      </c>
      <c r="I21" s="179">
        <v>100</v>
      </c>
      <c r="J21" s="35">
        <f t="shared" si="0"/>
        <v>100</v>
      </c>
      <c r="K21" s="371">
        <f t="shared" ref="K21" si="7">(J21+J22)/2</f>
        <v>100</v>
      </c>
      <c r="L21" s="293"/>
      <c r="M21" s="394"/>
      <c r="N21" s="131"/>
      <c r="O21" s="3">
        <f t="shared" si="1"/>
        <v>100</v>
      </c>
      <c r="P21" s="3"/>
    </row>
    <row r="22" spans="1:16" s="292" customFormat="1" x14ac:dyDescent="0.25">
      <c r="A22" s="366"/>
      <c r="B22" s="375"/>
      <c r="C22" s="343"/>
      <c r="D22" s="343"/>
      <c r="E22" s="4" t="s">
        <v>9</v>
      </c>
      <c r="F22" s="298" t="s">
        <v>95</v>
      </c>
      <c r="G22" s="45" t="s">
        <v>15</v>
      </c>
      <c r="H22" s="25">
        <v>22</v>
      </c>
      <c r="I22" s="164">
        <v>22</v>
      </c>
      <c r="J22" s="35">
        <f t="shared" si="0"/>
        <v>100</v>
      </c>
      <c r="K22" s="342"/>
      <c r="L22" s="293"/>
      <c r="M22" s="394"/>
      <c r="N22" s="131"/>
      <c r="O22" s="3">
        <f>J22</f>
        <v>100</v>
      </c>
      <c r="P22" s="3">
        <f t="shared" si="3"/>
        <v>100</v>
      </c>
    </row>
    <row r="23" spans="1:16" s="292" customFormat="1" ht="14.25" customHeight="1" x14ac:dyDescent="0.25">
      <c r="A23" s="366"/>
      <c r="B23" s="384" t="s">
        <v>122</v>
      </c>
      <c r="C23" s="341" t="s">
        <v>43</v>
      </c>
      <c r="D23" s="341" t="s">
        <v>7</v>
      </c>
      <c r="E23" s="4" t="s">
        <v>8</v>
      </c>
      <c r="F23" s="284" t="s">
        <v>44</v>
      </c>
      <c r="G23" s="45" t="s">
        <v>12</v>
      </c>
      <c r="H23" s="32">
        <v>100</v>
      </c>
      <c r="I23" s="179">
        <v>100</v>
      </c>
      <c r="J23" s="35">
        <f t="shared" si="0"/>
        <v>100</v>
      </c>
      <c r="K23" s="371">
        <f>((((J25+J24)/2)+J23)/2)</f>
        <v>100</v>
      </c>
      <c r="L23" s="293"/>
      <c r="M23" s="394"/>
      <c r="N23" s="131"/>
      <c r="O23" s="3">
        <f t="shared" si="1"/>
        <v>100</v>
      </c>
      <c r="P23" s="3"/>
    </row>
    <row r="24" spans="1:16" s="292" customFormat="1" ht="27.75" customHeight="1" x14ac:dyDescent="0.25">
      <c r="A24" s="366"/>
      <c r="B24" s="385"/>
      <c r="C24" s="342"/>
      <c r="D24" s="342"/>
      <c r="E24" s="4" t="s">
        <v>9</v>
      </c>
      <c r="F24" s="284" t="s">
        <v>14</v>
      </c>
      <c r="G24" s="45" t="s">
        <v>15</v>
      </c>
      <c r="H24" s="25">
        <v>180</v>
      </c>
      <c r="I24" s="164">
        <v>180</v>
      </c>
      <c r="J24" s="35">
        <f t="shared" si="0"/>
        <v>100</v>
      </c>
      <c r="K24" s="388"/>
      <c r="L24" s="293"/>
      <c r="M24" s="394"/>
      <c r="N24" s="131"/>
      <c r="O24" s="3">
        <f>(J24+J25)/2</f>
        <v>100</v>
      </c>
      <c r="P24" s="3">
        <f t="shared" si="3"/>
        <v>100</v>
      </c>
    </row>
    <row r="25" spans="1:16" s="292" customFormat="1" x14ac:dyDescent="0.25">
      <c r="A25" s="366"/>
      <c r="B25" s="386"/>
      <c r="C25" s="343"/>
      <c r="D25" s="343"/>
      <c r="E25" s="4" t="s">
        <v>9</v>
      </c>
      <c r="F25" s="284" t="s">
        <v>124</v>
      </c>
      <c r="G25" s="45" t="s">
        <v>46</v>
      </c>
      <c r="H25" s="25">
        <v>1410</v>
      </c>
      <c r="I25" s="164">
        <v>1410</v>
      </c>
      <c r="J25" s="35">
        <f t="shared" si="0"/>
        <v>100</v>
      </c>
      <c r="K25" s="372"/>
      <c r="L25" s="293"/>
      <c r="M25" s="394"/>
      <c r="N25" s="131"/>
      <c r="O25" s="19"/>
      <c r="P25" s="3"/>
    </row>
    <row r="26" spans="1:16" s="292" customFormat="1" ht="29.25" customHeight="1" x14ac:dyDescent="0.25">
      <c r="A26" s="366"/>
      <c r="B26" s="389" t="s">
        <v>103</v>
      </c>
      <c r="C26" s="389" t="s">
        <v>148</v>
      </c>
      <c r="D26" s="389" t="s">
        <v>7</v>
      </c>
      <c r="E26" s="4" t="s">
        <v>8</v>
      </c>
      <c r="F26" s="298" t="s">
        <v>89</v>
      </c>
      <c r="G26" s="22" t="s">
        <v>12</v>
      </c>
      <c r="H26" s="23">
        <v>100</v>
      </c>
      <c r="I26" s="116">
        <v>100</v>
      </c>
      <c r="J26" s="35">
        <f t="shared" si="0"/>
        <v>100</v>
      </c>
      <c r="K26" s="371">
        <f>(J26+J27)/2</f>
        <v>100</v>
      </c>
      <c r="L26" s="293"/>
      <c r="M26" s="394"/>
      <c r="N26" s="131"/>
      <c r="O26" s="3">
        <f>J26</f>
        <v>100</v>
      </c>
      <c r="P26" s="3"/>
    </row>
    <row r="27" spans="1:16" s="292" customFormat="1" ht="28.5" customHeight="1" x14ac:dyDescent="0.25">
      <c r="A27" s="366"/>
      <c r="B27" s="389"/>
      <c r="C27" s="389"/>
      <c r="D27" s="389"/>
      <c r="E27" s="4" t="s">
        <v>9</v>
      </c>
      <c r="F27" s="291" t="s">
        <v>104</v>
      </c>
      <c r="G27" s="33" t="s">
        <v>15</v>
      </c>
      <c r="H27" s="23">
        <v>11</v>
      </c>
      <c r="I27" s="116">
        <v>11</v>
      </c>
      <c r="J27" s="35">
        <f t="shared" si="0"/>
        <v>100</v>
      </c>
      <c r="K27" s="342"/>
      <c r="L27" s="293"/>
      <c r="M27" s="394"/>
      <c r="N27" s="131"/>
      <c r="O27" s="3">
        <f t="shared" ref="O27:O28" si="8">J27</f>
        <v>100</v>
      </c>
      <c r="P27" s="3">
        <f t="shared" si="3"/>
        <v>100</v>
      </c>
    </row>
    <row r="28" spans="1:16" s="292" customFormat="1" ht="31.5" customHeight="1" x14ac:dyDescent="0.25">
      <c r="A28" s="366"/>
      <c r="B28" s="384" t="s">
        <v>126</v>
      </c>
      <c r="C28" s="341" t="s">
        <v>125</v>
      </c>
      <c r="D28" s="341" t="s">
        <v>7</v>
      </c>
      <c r="E28" s="4" t="s">
        <v>8</v>
      </c>
      <c r="F28" s="284" t="s">
        <v>123</v>
      </c>
      <c r="G28" s="4" t="s">
        <v>12</v>
      </c>
      <c r="H28" s="21">
        <v>100</v>
      </c>
      <c r="I28" s="145">
        <v>100</v>
      </c>
      <c r="J28" s="35">
        <f t="shared" si="0"/>
        <v>100</v>
      </c>
      <c r="K28" s="371">
        <f>((((J30+J29)/2)+J28)/2)</f>
        <v>100</v>
      </c>
      <c r="L28" s="293"/>
      <c r="M28" s="394"/>
      <c r="N28" s="131"/>
      <c r="O28" s="3">
        <f t="shared" si="8"/>
        <v>100</v>
      </c>
      <c r="P28" s="3"/>
    </row>
    <row r="29" spans="1:16" s="292" customFormat="1" ht="21" customHeight="1" x14ac:dyDescent="0.25">
      <c r="A29" s="366"/>
      <c r="B29" s="385"/>
      <c r="C29" s="342"/>
      <c r="D29" s="342"/>
      <c r="E29" s="4" t="s">
        <v>9</v>
      </c>
      <c r="F29" s="284" t="s">
        <v>14</v>
      </c>
      <c r="G29" s="4" t="s">
        <v>15</v>
      </c>
      <c r="H29" s="21">
        <v>20</v>
      </c>
      <c r="I29" s="145">
        <v>20</v>
      </c>
      <c r="J29" s="35">
        <f t="shared" si="0"/>
        <v>100</v>
      </c>
      <c r="K29" s="388"/>
      <c r="L29" s="293"/>
      <c r="M29" s="394"/>
      <c r="N29" s="131"/>
      <c r="O29" s="3">
        <f>(J29+J30)/2</f>
        <v>100</v>
      </c>
      <c r="P29" s="3">
        <f t="shared" si="3"/>
        <v>100</v>
      </c>
    </row>
    <row r="30" spans="1:16" s="292" customFormat="1" ht="21" customHeight="1" x14ac:dyDescent="0.25">
      <c r="A30" s="366"/>
      <c r="B30" s="386"/>
      <c r="C30" s="343"/>
      <c r="D30" s="343"/>
      <c r="E30" s="4" t="s">
        <v>9</v>
      </c>
      <c r="F30" s="284" t="s">
        <v>16</v>
      </c>
      <c r="G30" s="4" t="s">
        <v>23</v>
      </c>
      <c r="H30" s="21">
        <v>4080</v>
      </c>
      <c r="I30" s="145">
        <v>4080</v>
      </c>
      <c r="J30" s="35">
        <f t="shared" si="0"/>
        <v>100</v>
      </c>
      <c r="K30" s="372"/>
      <c r="L30" s="293"/>
      <c r="M30" s="394"/>
      <c r="N30" s="131"/>
      <c r="O30" s="3"/>
      <c r="P30" s="3"/>
    </row>
    <row r="31" spans="1:16" s="292" customFormat="1" ht="28.5" customHeight="1" x14ac:dyDescent="0.25">
      <c r="A31" s="366"/>
      <c r="B31" s="384" t="s">
        <v>87</v>
      </c>
      <c r="C31" s="341" t="s">
        <v>88</v>
      </c>
      <c r="D31" s="341" t="s">
        <v>86</v>
      </c>
      <c r="E31" s="4" t="s">
        <v>8</v>
      </c>
      <c r="F31" s="284" t="s">
        <v>123</v>
      </c>
      <c r="G31" s="34" t="s">
        <v>12</v>
      </c>
      <c r="H31" s="23">
        <v>100</v>
      </c>
      <c r="I31" s="116">
        <v>100</v>
      </c>
      <c r="J31" s="35">
        <f t="shared" si="0"/>
        <v>100</v>
      </c>
      <c r="K31" s="371">
        <f>((((J33+J32)/2)+J31)/2)</f>
        <v>100</v>
      </c>
      <c r="L31" s="293"/>
      <c r="M31" s="394"/>
      <c r="N31" s="131"/>
      <c r="O31" s="3">
        <v>100</v>
      </c>
      <c r="P31" s="3"/>
    </row>
    <row r="32" spans="1:16" s="292" customFormat="1" x14ac:dyDescent="0.25">
      <c r="A32" s="366"/>
      <c r="B32" s="385"/>
      <c r="C32" s="342"/>
      <c r="D32" s="342"/>
      <c r="E32" s="4" t="s">
        <v>9</v>
      </c>
      <c r="F32" s="284" t="s">
        <v>127</v>
      </c>
      <c r="G32" s="34" t="s">
        <v>101</v>
      </c>
      <c r="H32" s="23">
        <v>1</v>
      </c>
      <c r="I32" s="116">
        <v>1</v>
      </c>
      <c r="J32" s="35">
        <f t="shared" si="0"/>
        <v>100</v>
      </c>
      <c r="K32" s="388"/>
      <c r="L32" s="306"/>
      <c r="M32" s="394"/>
      <c r="N32" s="131"/>
      <c r="O32" s="3">
        <f t="shared" ref="O32" si="9">(J32+J33)/2</f>
        <v>100</v>
      </c>
      <c r="P32" s="3">
        <f t="shared" si="3"/>
        <v>100</v>
      </c>
    </row>
    <row r="33" spans="1:16" s="292" customFormat="1" x14ac:dyDescent="0.25">
      <c r="A33" s="365"/>
      <c r="B33" s="386"/>
      <c r="C33" s="343"/>
      <c r="D33" s="343"/>
      <c r="E33" s="4" t="s">
        <v>9</v>
      </c>
      <c r="F33" s="284" t="s">
        <v>128</v>
      </c>
      <c r="G33" s="34" t="s">
        <v>101</v>
      </c>
      <c r="H33" s="23">
        <v>6</v>
      </c>
      <c r="I33" s="116">
        <v>6</v>
      </c>
      <c r="J33" s="35">
        <f t="shared" si="0"/>
        <v>100</v>
      </c>
      <c r="K33" s="372"/>
      <c r="L33" s="306"/>
      <c r="M33" s="394"/>
      <c r="N33" s="133"/>
      <c r="O33" s="3"/>
      <c r="P33" s="3"/>
    </row>
  </sheetData>
  <mergeCells count="54">
    <mergeCell ref="K21:K22"/>
    <mergeCell ref="K26:K27"/>
    <mergeCell ref="K19:K20"/>
    <mergeCell ref="K7:K8"/>
    <mergeCell ref="K11:K12"/>
    <mergeCell ref="K13:K14"/>
    <mergeCell ref="K15:K16"/>
    <mergeCell ref="K17:K18"/>
    <mergeCell ref="K9:K10"/>
    <mergeCell ref="K23:K25"/>
    <mergeCell ref="B7:B8"/>
    <mergeCell ref="B11:B12"/>
    <mergeCell ref="B13:B14"/>
    <mergeCell ref="B15:B16"/>
    <mergeCell ref="I2:N2"/>
    <mergeCell ref="I3:N3"/>
    <mergeCell ref="C5:I5"/>
    <mergeCell ref="C7:C8"/>
    <mergeCell ref="D7:D8"/>
    <mergeCell ref="C11:C12"/>
    <mergeCell ref="D11:D12"/>
    <mergeCell ref="C13:C14"/>
    <mergeCell ref="D13:D14"/>
    <mergeCell ref="C15:C16"/>
    <mergeCell ref="D15:D16"/>
    <mergeCell ref="L11:L12"/>
    <mergeCell ref="B19:B20"/>
    <mergeCell ref="D23:D25"/>
    <mergeCell ref="D9:D10"/>
    <mergeCell ref="C17:C18"/>
    <mergeCell ref="D17:D18"/>
    <mergeCell ref="C21:C22"/>
    <mergeCell ref="D21:D22"/>
    <mergeCell ref="B21:B22"/>
    <mergeCell ref="B9:B10"/>
    <mergeCell ref="C9:C10"/>
    <mergeCell ref="B23:B25"/>
    <mergeCell ref="C23:C25"/>
    <mergeCell ref="L13:L14"/>
    <mergeCell ref="M7:M33"/>
    <mergeCell ref="A7:A33"/>
    <mergeCell ref="B31:B33"/>
    <mergeCell ref="C31:C33"/>
    <mergeCell ref="D31:D33"/>
    <mergeCell ref="K31:K33"/>
    <mergeCell ref="B28:B30"/>
    <mergeCell ref="C28:C30"/>
    <mergeCell ref="D28:D30"/>
    <mergeCell ref="K28:K30"/>
    <mergeCell ref="D26:D27"/>
    <mergeCell ref="B26:B27"/>
    <mergeCell ref="C26:C27"/>
    <mergeCell ref="C19:C20"/>
    <mergeCell ref="D19:D20"/>
  </mergeCells>
  <pageMargins left="0.11811023622047245" right="0.11811023622047245" top="0.19685039370078741" bottom="0.15748031496062992" header="0.11811023622047245" footer="0.11811023622047245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2"/>
  <sheetViews>
    <sheetView view="pageBreakPreview" zoomScale="85" zoomScaleNormal="70" zoomScaleSheetLayoutView="85" workbookViewId="0">
      <pane xSplit="3" topLeftCell="D1" activePane="topRight" state="frozen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s="176" customFormat="1" x14ac:dyDescent="0.25">
      <c r="I1" s="176" t="s">
        <v>164</v>
      </c>
      <c r="O1" s="3"/>
      <c r="P1" s="3"/>
    </row>
    <row r="2" spans="1:16" s="176" customForma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176" customFormat="1" ht="18.75" customHeigh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176" customFormat="1" ht="18.75" customHeight="1" x14ac:dyDescent="0.25">
      <c r="O4" s="3"/>
      <c r="P4" s="3"/>
    </row>
    <row r="5" spans="1:16" s="176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176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171" t="s">
        <v>26</v>
      </c>
      <c r="K6" s="171" t="s">
        <v>27</v>
      </c>
      <c r="L6" s="177" t="s">
        <v>185</v>
      </c>
      <c r="M6" s="171" t="s">
        <v>186</v>
      </c>
      <c r="N6" s="29" t="s">
        <v>28</v>
      </c>
      <c r="O6" s="3"/>
      <c r="P6" s="3"/>
    </row>
    <row r="7" spans="1:16" s="176" customFormat="1" ht="72" x14ac:dyDescent="0.25">
      <c r="A7" s="345" t="s">
        <v>51</v>
      </c>
      <c r="B7" s="373" t="s">
        <v>72</v>
      </c>
      <c r="C7" s="344" t="s">
        <v>71</v>
      </c>
      <c r="D7" s="344" t="s">
        <v>7</v>
      </c>
      <c r="E7" s="53" t="s">
        <v>8</v>
      </c>
      <c r="F7" s="175" t="s">
        <v>11</v>
      </c>
      <c r="G7" s="45" t="s">
        <v>12</v>
      </c>
      <c r="H7" s="32">
        <v>100</v>
      </c>
      <c r="I7" s="32">
        <v>100</v>
      </c>
      <c r="J7" s="35">
        <f t="shared" ref="J7:J32" si="0">I7/H7*100</f>
        <v>100</v>
      </c>
      <c r="K7" s="371">
        <f>((((J9+J8)/2)+J7)/2)</f>
        <v>93.886651323360184</v>
      </c>
      <c r="L7" s="174"/>
      <c r="M7" s="337" t="s">
        <v>213</v>
      </c>
      <c r="N7" s="296">
        <f>(K7+K10+K13+K15+K17+K19+K21+K24+K26+K28+K30)/11</f>
        <v>99.939650023197657</v>
      </c>
      <c r="O7" s="3">
        <v>100</v>
      </c>
      <c r="P7" s="3"/>
    </row>
    <row r="8" spans="1:16" s="176" customFormat="1" ht="24" x14ac:dyDescent="0.25">
      <c r="A8" s="346"/>
      <c r="B8" s="374"/>
      <c r="C8" s="344"/>
      <c r="D8" s="344"/>
      <c r="E8" s="53" t="s">
        <v>9</v>
      </c>
      <c r="F8" s="175" t="s">
        <v>14</v>
      </c>
      <c r="G8" s="45" t="s">
        <v>15</v>
      </c>
      <c r="H8" s="178">
        <v>22</v>
      </c>
      <c r="I8" s="32">
        <v>24</v>
      </c>
      <c r="J8" s="35">
        <f t="shared" si="0"/>
        <v>109.09090909090908</v>
      </c>
      <c r="K8" s="388"/>
      <c r="L8" s="174" t="s">
        <v>276</v>
      </c>
      <c r="M8" s="338"/>
      <c r="N8" s="131"/>
      <c r="O8" s="3">
        <f t="shared" ref="O8:O31" si="1">(J8+J9)/2</f>
        <v>87.773302646720367</v>
      </c>
      <c r="P8" s="3">
        <f t="shared" ref="P8:P31" si="2">(O7+O8)/2</f>
        <v>93.886651323360184</v>
      </c>
    </row>
    <row r="9" spans="1:16" s="176" customFormat="1" ht="51" customHeight="1" x14ac:dyDescent="0.25">
      <c r="A9" s="346"/>
      <c r="B9" s="375"/>
      <c r="C9" s="344"/>
      <c r="D9" s="344"/>
      <c r="E9" s="53" t="s">
        <v>9</v>
      </c>
      <c r="F9" s="175" t="s">
        <v>16</v>
      </c>
      <c r="G9" s="45" t="s">
        <v>23</v>
      </c>
      <c r="H9" s="179">
        <v>3476</v>
      </c>
      <c r="I9" s="32">
        <v>2310</v>
      </c>
      <c r="J9" s="35">
        <f t="shared" si="0"/>
        <v>66.455696202531641</v>
      </c>
      <c r="K9" s="372"/>
      <c r="L9" s="174" t="s">
        <v>277</v>
      </c>
      <c r="M9" s="338"/>
      <c r="N9" s="283" t="s">
        <v>234</v>
      </c>
      <c r="O9" s="3"/>
      <c r="P9" s="3"/>
    </row>
    <row r="10" spans="1:16" s="176" customFormat="1" ht="41.25" customHeight="1" x14ac:dyDescent="0.25">
      <c r="A10" s="346"/>
      <c r="B10" s="389" t="s">
        <v>77</v>
      </c>
      <c r="C10" s="344" t="s">
        <v>74</v>
      </c>
      <c r="D10" s="344" t="s">
        <v>7</v>
      </c>
      <c r="E10" s="53" t="s">
        <v>8</v>
      </c>
      <c r="F10" s="200" t="s">
        <v>20</v>
      </c>
      <c r="G10" s="45" t="s">
        <v>12</v>
      </c>
      <c r="H10" s="179">
        <v>100</v>
      </c>
      <c r="I10" s="32">
        <v>100</v>
      </c>
      <c r="J10" s="35">
        <f t="shared" si="0"/>
        <v>100</v>
      </c>
      <c r="K10" s="371">
        <f>((((J12+J11)/2)+J10)/2)</f>
        <v>93.886651323360184</v>
      </c>
      <c r="L10" s="174"/>
      <c r="M10" s="338"/>
      <c r="N10" s="131"/>
      <c r="O10" s="3">
        <v>100</v>
      </c>
      <c r="P10" s="3"/>
    </row>
    <row r="11" spans="1:16" s="176" customFormat="1" ht="24" x14ac:dyDescent="0.25">
      <c r="A11" s="346"/>
      <c r="B11" s="389"/>
      <c r="C11" s="344"/>
      <c r="D11" s="344"/>
      <c r="E11" s="53" t="s">
        <v>9</v>
      </c>
      <c r="F11" s="175" t="s">
        <v>14</v>
      </c>
      <c r="G11" s="45" t="s">
        <v>15</v>
      </c>
      <c r="H11" s="179">
        <v>22</v>
      </c>
      <c r="I11" s="32">
        <v>24</v>
      </c>
      <c r="J11" s="35">
        <f t="shared" si="0"/>
        <v>109.09090909090908</v>
      </c>
      <c r="K11" s="388"/>
      <c r="L11" s="174" t="s">
        <v>276</v>
      </c>
      <c r="M11" s="338"/>
      <c r="N11" s="131"/>
      <c r="O11" s="3">
        <f t="shared" si="1"/>
        <v>87.773302646720367</v>
      </c>
      <c r="P11" s="3">
        <f t="shared" si="2"/>
        <v>93.886651323360184</v>
      </c>
    </row>
    <row r="12" spans="1:16" s="176" customFormat="1" ht="18" customHeight="1" x14ac:dyDescent="0.25">
      <c r="A12" s="346"/>
      <c r="B12" s="389"/>
      <c r="C12" s="344"/>
      <c r="D12" s="344"/>
      <c r="E12" s="53" t="s">
        <v>9</v>
      </c>
      <c r="F12" s="175" t="s">
        <v>16</v>
      </c>
      <c r="G12" s="45" t="s">
        <v>23</v>
      </c>
      <c r="H12" s="179">
        <v>3476</v>
      </c>
      <c r="I12" s="32">
        <v>2310</v>
      </c>
      <c r="J12" s="35">
        <f t="shared" si="0"/>
        <v>66.455696202531641</v>
      </c>
      <c r="K12" s="372"/>
      <c r="L12" s="174" t="s">
        <v>227</v>
      </c>
      <c r="M12" s="338"/>
      <c r="N12" s="131"/>
      <c r="O12" s="3"/>
      <c r="P12" s="3"/>
    </row>
    <row r="13" spans="1:16" s="176" customFormat="1" ht="48" customHeight="1" x14ac:dyDescent="0.25">
      <c r="A13" s="346"/>
      <c r="B13" s="373" t="s">
        <v>78</v>
      </c>
      <c r="C13" s="344" t="s">
        <v>35</v>
      </c>
      <c r="D13" s="344" t="s">
        <v>7</v>
      </c>
      <c r="E13" s="53" t="s">
        <v>8</v>
      </c>
      <c r="F13" s="175" t="s">
        <v>36</v>
      </c>
      <c r="G13" s="45" t="s">
        <v>12</v>
      </c>
      <c r="H13" s="179">
        <v>100</v>
      </c>
      <c r="I13" s="32">
        <v>100</v>
      </c>
      <c r="J13" s="35">
        <f t="shared" si="0"/>
        <v>100</v>
      </c>
      <c r="K13" s="371">
        <f>(J13+J14)/2</f>
        <v>101.72413793103448</v>
      </c>
      <c r="L13" s="341" t="s">
        <v>243</v>
      </c>
      <c r="M13" s="338"/>
      <c r="N13" s="131"/>
      <c r="O13" s="3">
        <f>J13</f>
        <v>100</v>
      </c>
      <c r="P13" s="3"/>
    </row>
    <row r="14" spans="1:16" s="176" customFormat="1" x14ac:dyDescent="0.25">
      <c r="A14" s="346"/>
      <c r="B14" s="375"/>
      <c r="C14" s="344"/>
      <c r="D14" s="344"/>
      <c r="E14" s="53" t="s">
        <v>9</v>
      </c>
      <c r="F14" s="175" t="s">
        <v>14</v>
      </c>
      <c r="G14" s="45" t="s">
        <v>15</v>
      </c>
      <c r="H14" s="179">
        <v>29</v>
      </c>
      <c r="I14" s="32">
        <v>30</v>
      </c>
      <c r="J14" s="35">
        <f t="shared" si="0"/>
        <v>103.44827586206897</v>
      </c>
      <c r="K14" s="342"/>
      <c r="L14" s="343"/>
      <c r="M14" s="338"/>
      <c r="N14" s="131"/>
      <c r="O14" s="3">
        <f t="shared" ref="O14:O29" si="3">J14</f>
        <v>103.44827586206897</v>
      </c>
      <c r="P14" s="3">
        <f t="shared" si="2"/>
        <v>101.72413793103448</v>
      </c>
    </row>
    <row r="15" spans="1:16" s="176" customFormat="1" ht="37.5" customHeight="1" x14ac:dyDescent="0.25">
      <c r="A15" s="346"/>
      <c r="B15" s="373" t="s">
        <v>80</v>
      </c>
      <c r="C15" s="344" t="s">
        <v>244</v>
      </c>
      <c r="D15" s="344" t="s">
        <v>7</v>
      </c>
      <c r="E15" s="53" t="s">
        <v>8</v>
      </c>
      <c r="F15" s="175" t="s">
        <v>36</v>
      </c>
      <c r="G15" s="45" t="s">
        <v>12</v>
      </c>
      <c r="H15" s="179">
        <v>100</v>
      </c>
      <c r="I15" s="32">
        <v>100</v>
      </c>
      <c r="J15" s="35">
        <f t="shared" si="0"/>
        <v>100</v>
      </c>
      <c r="K15" s="371">
        <f>(J15+J16)/2</f>
        <v>100</v>
      </c>
      <c r="L15" s="337"/>
      <c r="M15" s="338"/>
      <c r="N15" s="131"/>
      <c r="O15" s="3">
        <f t="shared" si="3"/>
        <v>100</v>
      </c>
      <c r="P15" s="3"/>
    </row>
    <row r="16" spans="1:16" s="176" customFormat="1" x14ac:dyDescent="0.25">
      <c r="A16" s="346"/>
      <c r="B16" s="375"/>
      <c r="C16" s="344"/>
      <c r="D16" s="344"/>
      <c r="E16" s="53" t="s">
        <v>9</v>
      </c>
      <c r="F16" s="175" t="s">
        <v>14</v>
      </c>
      <c r="G16" s="45" t="s">
        <v>15</v>
      </c>
      <c r="H16" s="179">
        <v>1</v>
      </c>
      <c r="I16" s="32">
        <v>1</v>
      </c>
      <c r="J16" s="35">
        <f t="shared" si="0"/>
        <v>100</v>
      </c>
      <c r="K16" s="342"/>
      <c r="L16" s="339"/>
      <c r="M16" s="338"/>
      <c r="N16" s="131"/>
      <c r="O16" s="3">
        <f t="shared" si="3"/>
        <v>100</v>
      </c>
      <c r="P16" s="3">
        <f t="shared" si="2"/>
        <v>100</v>
      </c>
    </row>
    <row r="17" spans="1:16" s="176" customFormat="1" ht="41.25" customHeight="1" x14ac:dyDescent="0.25">
      <c r="A17" s="346"/>
      <c r="B17" s="364" t="s">
        <v>84</v>
      </c>
      <c r="C17" s="344" t="s">
        <v>37</v>
      </c>
      <c r="D17" s="344" t="s">
        <v>7</v>
      </c>
      <c r="E17" s="53" t="s">
        <v>8</v>
      </c>
      <c r="F17" s="175" t="s">
        <v>38</v>
      </c>
      <c r="G17" s="45" t="s">
        <v>12</v>
      </c>
      <c r="H17" s="180">
        <v>100</v>
      </c>
      <c r="I17" s="36">
        <v>100</v>
      </c>
      <c r="J17" s="35">
        <f t="shared" si="0"/>
        <v>100</v>
      </c>
      <c r="K17" s="371">
        <f>(J17+J18)/2</f>
        <v>104.83870967741936</v>
      </c>
      <c r="L17" s="341" t="s">
        <v>278</v>
      </c>
      <c r="M17" s="338"/>
      <c r="N17" s="131"/>
      <c r="O17" s="3">
        <f t="shared" si="3"/>
        <v>100</v>
      </c>
      <c r="P17" s="3"/>
    </row>
    <row r="18" spans="1:16" s="176" customFormat="1" x14ac:dyDescent="0.25">
      <c r="A18" s="346"/>
      <c r="B18" s="365"/>
      <c r="C18" s="344"/>
      <c r="D18" s="344"/>
      <c r="E18" s="53" t="s">
        <v>9</v>
      </c>
      <c r="F18" s="175" t="s">
        <v>14</v>
      </c>
      <c r="G18" s="45" t="s">
        <v>15</v>
      </c>
      <c r="H18" s="180">
        <v>31</v>
      </c>
      <c r="I18" s="36">
        <v>34</v>
      </c>
      <c r="J18" s="35">
        <f t="shared" si="0"/>
        <v>109.6774193548387</v>
      </c>
      <c r="K18" s="342"/>
      <c r="L18" s="343"/>
      <c r="M18" s="338"/>
      <c r="N18" s="131"/>
      <c r="O18" s="3">
        <f t="shared" si="3"/>
        <v>109.6774193548387</v>
      </c>
      <c r="P18" s="3">
        <f t="shared" si="2"/>
        <v>104.83870967741936</v>
      </c>
    </row>
    <row r="19" spans="1:16" s="176" customFormat="1" ht="39" customHeight="1" x14ac:dyDescent="0.25">
      <c r="A19" s="346"/>
      <c r="B19" s="373" t="s">
        <v>83</v>
      </c>
      <c r="C19" s="344" t="s">
        <v>106</v>
      </c>
      <c r="D19" s="344" t="s">
        <v>7</v>
      </c>
      <c r="E19" s="53" t="s">
        <v>8</v>
      </c>
      <c r="F19" s="175" t="s">
        <v>38</v>
      </c>
      <c r="G19" s="45" t="s">
        <v>12</v>
      </c>
      <c r="H19" s="180">
        <v>100</v>
      </c>
      <c r="I19" s="36">
        <v>100</v>
      </c>
      <c r="J19" s="35">
        <f t="shared" si="0"/>
        <v>100</v>
      </c>
      <c r="K19" s="371">
        <f>(J19+J20)/2</f>
        <v>100</v>
      </c>
      <c r="L19" s="395"/>
      <c r="M19" s="338"/>
      <c r="N19" s="131"/>
      <c r="O19" s="3">
        <f t="shared" si="3"/>
        <v>100</v>
      </c>
      <c r="P19" s="3"/>
    </row>
    <row r="20" spans="1:16" s="176" customFormat="1" x14ac:dyDescent="0.25">
      <c r="A20" s="346"/>
      <c r="B20" s="375"/>
      <c r="C20" s="344"/>
      <c r="D20" s="344"/>
      <c r="E20" s="53" t="s">
        <v>9</v>
      </c>
      <c r="F20" s="175" t="s">
        <v>14</v>
      </c>
      <c r="G20" s="45" t="s">
        <v>15</v>
      </c>
      <c r="H20" s="180">
        <v>3</v>
      </c>
      <c r="I20" s="36">
        <v>3</v>
      </c>
      <c r="J20" s="35">
        <f>I20/H20*100</f>
        <v>100</v>
      </c>
      <c r="K20" s="343"/>
      <c r="L20" s="340"/>
      <c r="M20" s="338"/>
      <c r="N20" s="131"/>
      <c r="O20" s="3">
        <f t="shared" si="3"/>
        <v>100</v>
      </c>
      <c r="P20" s="3">
        <f t="shared" si="2"/>
        <v>100</v>
      </c>
    </row>
    <row r="21" spans="1:16" s="176" customFormat="1" ht="24" x14ac:dyDescent="0.25">
      <c r="A21" s="346"/>
      <c r="B21" s="173"/>
      <c r="C21" s="360" t="s">
        <v>125</v>
      </c>
      <c r="D21" s="360" t="s">
        <v>7</v>
      </c>
      <c r="E21" s="201" t="s">
        <v>8</v>
      </c>
      <c r="F21" s="172" t="s">
        <v>123</v>
      </c>
      <c r="G21" s="145" t="s">
        <v>12</v>
      </c>
      <c r="H21" s="145">
        <v>100</v>
      </c>
      <c r="I21" s="21">
        <v>100</v>
      </c>
      <c r="J21" s="5">
        <f t="shared" si="0"/>
        <v>100</v>
      </c>
      <c r="K21" s="367">
        <f>(J23+J22+J21)/3</f>
        <v>100</v>
      </c>
      <c r="L21" s="335"/>
      <c r="M21" s="338"/>
      <c r="N21" s="131"/>
      <c r="O21" s="3"/>
      <c r="P21" s="3"/>
    </row>
    <row r="22" spans="1:16" s="176" customFormat="1" x14ac:dyDescent="0.25">
      <c r="A22" s="346"/>
      <c r="B22" s="173"/>
      <c r="C22" s="361"/>
      <c r="D22" s="361"/>
      <c r="E22" s="201" t="s">
        <v>9</v>
      </c>
      <c r="F22" s="172" t="s">
        <v>14</v>
      </c>
      <c r="G22" s="145" t="s">
        <v>15</v>
      </c>
      <c r="H22" s="182">
        <v>14</v>
      </c>
      <c r="I22" s="21">
        <v>14</v>
      </c>
      <c r="J22" s="5">
        <f t="shared" si="0"/>
        <v>100</v>
      </c>
      <c r="K22" s="368"/>
      <c r="L22" s="353"/>
      <c r="M22" s="338"/>
      <c r="N22" s="131"/>
      <c r="O22" s="3"/>
      <c r="P22" s="3"/>
    </row>
    <row r="23" spans="1:16" s="176" customFormat="1" x14ac:dyDescent="0.25">
      <c r="A23" s="346"/>
      <c r="B23" s="173"/>
      <c r="C23" s="362"/>
      <c r="D23" s="362"/>
      <c r="E23" s="201" t="s">
        <v>9</v>
      </c>
      <c r="F23" s="172" t="s">
        <v>16</v>
      </c>
      <c r="G23" s="145" t="s">
        <v>129</v>
      </c>
      <c r="H23" s="145">
        <v>2380</v>
      </c>
      <c r="I23" s="21">
        <v>2380</v>
      </c>
      <c r="J23" s="5">
        <f t="shared" si="0"/>
        <v>100</v>
      </c>
      <c r="K23" s="369"/>
      <c r="L23" s="336"/>
      <c r="M23" s="338"/>
      <c r="N23" s="131"/>
      <c r="O23" s="3"/>
      <c r="P23" s="3"/>
    </row>
    <row r="24" spans="1:16" s="176" customFormat="1" ht="36" x14ac:dyDescent="0.25">
      <c r="A24" s="346"/>
      <c r="B24" s="373" t="s">
        <v>85</v>
      </c>
      <c r="C24" s="344" t="s">
        <v>40</v>
      </c>
      <c r="D24" s="344" t="s">
        <v>7</v>
      </c>
      <c r="E24" s="53" t="s">
        <v>8</v>
      </c>
      <c r="F24" s="175" t="s">
        <v>41</v>
      </c>
      <c r="G24" s="45" t="s">
        <v>12</v>
      </c>
      <c r="H24" s="180">
        <v>100</v>
      </c>
      <c r="I24" s="36">
        <v>100</v>
      </c>
      <c r="J24" s="35">
        <f t="shared" si="0"/>
        <v>100</v>
      </c>
      <c r="K24" s="371">
        <f>(J24+J25)/2</f>
        <v>105</v>
      </c>
      <c r="L24" s="341" t="s">
        <v>245</v>
      </c>
      <c r="M24" s="338"/>
      <c r="N24" s="131"/>
      <c r="O24" s="3">
        <f t="shared" si="3"/>
        <v>100</v>
      </c>
      <c r="P24" s="3"/>
    </row>
    <row r="25" spans="1:16" s="176" customFormat="1" x14ac:dyDescent="0.25">
      <c r="A25" s="346"/>
      <c r="B25" s="375"/>
      <c r="C25" s="344"/>
      <c r="D25" s="344"/>
      <c r="E25" s="53" t="s">
        <v>9</v>
      </c>
      <c r="F25" s="175" t="s">
        <v>14</v>
      </c>
      <c r="G25" s="45" t="s">
        <v>15</v>
      </c>
      <c r="H25" s="181">
        <v>6</v>
      </c>
      <c r="I25" s="36">
        <v>7</v>
      </c>
      <c r="J25" s="35">
        <v>110</v>
      </c>
      <c r="K25" s="342"/>
      <c r="L25" s="343"/>
      <c r="M25" s="338"/>
      <c r="N25" s="131"/>
      <c r="O25" s="3">
        <f t="shared" si="3"/>
        <v>110</v>
      </c>
      <c r="P25" s="3">
        <f t="shared" si="2"/>
        <v>105</v>
      </c>
    </row>
    <row r="26" spans="1:16" s="176" customFormat="1" ht="36" x14ac:dyDescent="0.25">
      <c r="A26" s="346"/>
      <c r="B26" s="373" t="s">
        <v>98</v>
      </c>
      <c r="C26" s="344" t="s">
        <v>42</v>
      </c>
      <c r="D26" s="344" t="s">
        <v>7</v>
      </c>
      <c r="E26" s="53" t="s">
        <v>8</v>
      </c>
      <c r="F26" s="175" t="s">
        <v>41</v>
      </c>
      <c r="G26" s="45" t="s">
        <v>12</v>
      </c>
      <c r="H26" s="180">
        <v>100</v>
      </c>
      <c r="I26" s="36">
        <v>100</v>
      </c>
      <c r="J26" s="35">
        <f t="shared" si="0"/>
        <v>100</v>
      </c>
      <c r="K26" s="371">
        <f>(J26+J27)/2</f>
        <v>100</v>
      </c>
      <c r="L26" s="174"/>
      <c r="M26" s="338"/>
      <c r="N26" s="131"/>
      <c r="O26" s="3">
        <f t="shared" si="3"/>
        <v>100</v>
      </c>
      <c r="P26" s="3"/>
    </row>
    <row r="27" spans="1:16" s="176" customFormat="1" x14ac:dyDescent="0.25">
      <c r="A27" s="346"/>
      <c r="B27" s="375"/>
      <c r="C27" s="344"/>
      <c r="D27" s="344"/>
      <c r="E27" s="53" t="s">
        <v>9</v>
      </c>
      <c r="F27" s="175" t="s">
        <v>14</v>
      </c>
      <c r="G27" s="45" t="s">
        <v>15</v>
      </c>
      <c r="H27" s="180">
        <v>1</v>
      </c>
      <c r="I27" s="36">
        <v>1</v>
      </c>
      <c r="J27" s="35">
        <f t="shared" si="0"/>
        <v>100</v>
      </c>
      <c r="K27" s="342"/>
      <c r="L27" s="175"/>
      <c r="M27" s="338"/>
      <c r="N27" s="131"/>
      <c r="O27" s="3">
        <f t="shared" si="3"/>
        <v>100</v>
      </c>
      <c r="P27" s="3">
        <f t="shared" si="2"/>
        <v>100</v>
      </c>
    </row>
    <row r="28" spans="1:16" s="176" customFormat="1" ht="36" x14ac:dyDescent="0.25">
      <c r="A28" s="346"/>
      <c r="B28" s="373" t="s">
        <v>119</v>
      </c>
      <c r="C28" s="344" t="s">
        <v>246</v>
      </c>
      <c r="D28" s="344" t="s">
        <v>7</v>
      </c>
      <c r="E28" s="53" t="s">
        <v>8</v>
      </c>
      <c r="F28" s="175" t="s">
        <v>41</v>
      </c>
      <c r="G28" s="45" t="s">
        <v>12</v>
      </c>
      <c r="H28" s="180">
        <v>100</v>
      </c>
      <c r="I28" s="36">
        <v>100</v>
      </c>
      <c r="J28" s="35">
        <f t="shared" si="0"/>
        <v>100</v>
      </c>
      <c r="K28" s="371">
        <f>(J28+J29)/2</f>
        <v>100</v>
      </c>
      <c r="L28" s="174"/>
      <c r="M28" s="338"/>
      <c r="N28" s="131"/>
      <c r="O28" s="3">
        <f t="shared" si="3"/>
        <v>100</v>
      </c>
      <c r="P28" s="3"/>
    </row>
    <row r="29" spans="1:16" s="176" customFormat="1" x14ac:dyDescent="0.25">
      <c r="A29" s="346"/>
      <c r="B29" s="375"/>
      <c r="C29" s="344"/>
      <c r="D29" s="344"/>
      <c r="E29" s="53" t="s">
        <v>9</v>
      </c>
      <c r="F29" s="175" t="s">
        <v>14</v>
      </c>
      <c r="G29" s="45" t="s">
        <v>15</v>
      </c>
      <c r="H29" s="180">
        <v>1</v>
      </c>
      <c r="I29" s="36">
        <v>1</v>
      </c>
      <c r="J29" s="35">
        <f t="shared" si="0"/>
        <v>100</v>
      </c>
      <c r="K29" s="342"/>
      <c r="L29" s="175"/>
      <c r="M29" s="338"/>
      <c r="N29" s="131"/>
      <c r="O29" s="3">
        <f t="shared" si="3"/>
        <v>100</v>
      </c>
      <c r="P29" s="3">
        <f t="shared" si="2"/>
        <v>100</v>
      </c>
    </row>
    <row r="30" spans="1:16" s="176" customFormat="1" ht="24" x14ac:dyDescent="0.25">
      <c r="A30" s="346"/>
      <c r="B30" s="384" t="s">
        <v>122</v>
      </c>
      <c r="C30" s="341" t="s">
        <v>43</v>
      </c>
      <c r="D30" s="341" t="s">
        <v>7</v>
      </c>
      <c r="E30" s="53" t="s">
        <v>8</v>
      </c>
      <c r="F30" s="171" t="s">
        <v>44</v>
      </c>
      <c r="G30" s="4" t="s">
        <v>12</v>
      </c>
      <c r="H30" s="183">
        <v>100</v>
      </c>
      <c r="I30" s="17">
        <v>100</v>
      </c>
      <c r="J30" s="35">
        <f t="shared" si="0"/>
        <v>100</v>
      </c>
      <c r="K30" s="371">
        <f>((((J32+J31)/2)+J30)/2)</f>
        <v>100</v>
      </c>
      <c r="L30" s="174"/>
      <c r="M30" s="338"/>
      <c r="N30" s="131"/>
      <c r="O30" s="3">
        <v>100</v>
      </c>
      <c r="P30" s="3"/>
    </row>
    <row r="31" spans="1:16" s="176" customFormat="1" x14ac:dyDescent="0.25">
      <c r="A31" s="346"/>
      <c r="B31" s="385"/>
      <c r="C31" s="342"/>
      <c r="D31" s="342"/>
      <c r="E31" s="53" t="s">
        <v>9</v>
      </c>
      <c r="F31" s="171" t="s">
        <v>14</v>
      </c>
      <c r="G31" s="4" t="s">
        <v>15</v>
      </c>
      <c r="H31" s="132">
        <v>71</v>
      </c>
      <c r="I31" s="8">
        <v>71</v>
      </c>
      <c r="J31" s="35">
        <f t="shared" si="0"/>
        <v>100</v>
      </c>
      <c r="K31" s="388"/>
      <c r="L31" s="174"/>
      <c r="M31" s="338"/>
      <c r="N31" s="131"/>
      <c r="O31" s="3">
        <f t="shared" si="1"/>
        <v>100</v>
      </c>
      <c r="P31" s="3">
        <f t="shared" si="2"/>
        <v>100</v>
      </c>
    </row>
    <row r="32" spans="1:16" s="176" customFormat="1" x14ac:dyDescent="0.25">
      <c r="A32" s="347"/>
      <c r="B32" s="386"/>
      <c r="C32" s="343"/>
      <c r="D32" s="343"/>
      <c r="E32" s="53" t="s">
        <v>9</v>
      </c>
      <c r="F32" s="171" t="s">
        <v>124</v>
      </c>
      <c r="G32" s="4" t="s">
        <v>46</v>
      </c>
      <c r="H32" s="132">
        <v>527</v>
      </c>
      <c r="I32" s="8">
        <v>527</v>
      </c>
      <c r="J32" s="35">
        <f t="shared" si="0"/>
        <v>100</v>
      </c>
      <c r="K32" s="372"/>
      <c r="L32" s="174"/>
      <c r="M32" s="339"/>
      <c r="N32" s="133"/>
      <c r="O32" s="3"/>
      <c r="P32" s="3"/>
    </row>
  </sheetData>
  <mergeCells count="54">
    <mergeCell ref="I2:N2"/>
    <mergeCell ref="I3:N3"/>
    <mergeCell ref="C5:I5"/>
    <mergeCell ref="C7:C9"/>
    <mergeCell ref="D7:D9"/>
    <mergeCell ref="K7:K9"/>
    <mergeCell ref="M7:M32"/>
    <mergeCell ref="D15:D16"/>
    <mergeCell ref="L13:L14"/>
    <mergeCell ref="L17:L18"/>
    <mergeCell ref="L19:L20"/>
    <mergeCell ref="L21:L23"/>
    <mergeCell ref="L15:L16"/>
    <mergeCell ref="L24:L25"/>
    <mergeCell ref="A7:A32"/>
    <mergeCell ref="B19:B20"/>
    <mergeCell ref="C19:C20"/>
    <mergeCell ref="K10:K12"/>
    <mergeCell ref="K19:K20"/>
    <mergeCell ref="K13:K14"/>
    <mergeCell ref="K15:K16"/>
    <mergeCell ref="B7:B9"/>
    <mergeCell ref="B10:B12"/>
    <mergeCell ref="C10:C12"/>
    <mergeCell ref="D10:D12"/>
    <mergeCell ref="B13:B14"/>
    <mergeCell ref="C13:C14"/>
    <mergeCell ref="D13:D14"/>
    <mergeCell ref="B15:B16"/>
    <mergeCell ref="C15:C16"/>
    <mergeCell ref="B17:B18"/>
    <mergeCell ref="C17:C18"/>
    <mergeCell ref="D17:D18"/>
    <mergeCell ref="K17:K18"/>
    <mergeCell ref="C21:C23"/>
    <mergeCell ref="D21:D23"/>
    <mergeCell ref="K21:K23"/>
    <mergeCell ref="D19:D20"/>
    <mergeCell ref="B24:B25"/>
    <mergeCell ref="C24:C25"/>
    <mergeCell ref="D24:D25"/>
    <mergeCell ref="K24:K25"/>
    <mergeCell ref="B26:B27"/>
    <mergeCell ref="C26:C27"/>
    <mergeCell ref="D26:D27"/>
    <mergeCell ref="K26:K27"/>
    <mergeCell ref="B28:B29"/>
    <mergeCell ref="C28:C29"/>
    <mergeCell ref="D28:D29"/>
    <mergeCell ref="K28:K29"/>
    <mergeCell ref="B30:B32"/>
    <mergeCell ref="C30:C32"/>
    <mergeCell ref="D30:D32"/>
    <mergeCell ref="K30:K32"/>
  </mergeCells>
  <pageMargins left="0.11811023622047245" right="0.11811023622047245" top="0.15748031496062992" bottom="0.19685039370078741" header="0.11811023622047245" footer="0.11811023622047245"/>
  <pageSetup paperSize="9" scale="58" orientation="landscape" r:id="rId1"/>
  <rowBreaks count="1" manualBreakCount="1">
    <brk id="22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9"/>
  <sheetViews>
    <sheetView view="pageBreakPreview" zoomScale="80" zoomScaleNormal="70" zoomScaleSheetLayoutView="80" workbookViewId="0">
      <pane xSplit="3" topLeftCell="D1" activePane="topRight" state="frozen"/>
      <selection pane="topRight" activeCell="F10" sqref="F1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85546875" style="1" customWidth="1"/>
    <col min="10" max="14" width="15.85546875" style="1"/>
    <col min="15" max="16" width="15.85546875" style="3"/>
    <col min="17" max="16384" width="15.85546875" style="1"/>
  </cols>
  <sheetData>
    <row r="1" spans="1:16" s="170" customFormat="1" x14ac:dyDescent="0.25">
      <c r="I1" s="170" t="s">
        <v>165</v>
      </c>
      <c r="O1" s="3"/>
      <c r="P1" s="3"/>
    </row>
    <row r="2" spans="1:16" s="170" customFormat="1" ht="18.75" customHeigh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170" customFormat="1" ht="15" customHeigh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170" customFormat="1" ht="18.75" customHeight="1" x14ac:dyDescent="0.25">
      <c r="K4" s="170" t="s">
        <v>227</v>
      </c>
      <c r="O4" s="3"/>
      <c r="P4" s="3"/>
    </row>
    <row r="5" spans="1:16" s="170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170" customFormat="1" ht="111.7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165" t="s">
        <v>26</v>
      </c>
      <c r="K6" s="165" t="s">
        <v>27</v>
      </c>
      <c r="L6" s="165" t="s">
        <v>185</v>
      </c>
      <c r="M6" s="165" t="s">
        <v>186</v>
      </c>
      <c r="N6" s="29" t="s">
        <v>28</v>
      </c>
      <c r="O6" s="3"/>
      <c r="P6" s="3"/>
    </row>
    <row r="7" spans="1:16" s="170" customFormat="1" ht="64.5" customHeight="1" x14ac:dyDescent="0.25">
      <c r="A7" s="345" t="s">
        <v>63</v>
      </c>
      <c r="B7" s="389" t="s">
        <v>113</v>
      </c>
      <c r="C7" s="389" t="s">
        <v>144</v>
      </c>
      <c r="D7" s="373" t="s">
        <v>7</v>
      </c>
      <c r="E7" s="53" t="s">
        <v>8</v>
      </c>
      <c r="F7" s="166" t="s">
        <v>11</v>
      </c>
      <c r="G7" s="4" t="s">
        <v>12</v>
      </c>
      <c r="H7" s="27">
        <v>100</v>
      </c>
      <c r="I7" s="23">
        <v>100</v>
      </c>
      <c r="J7" s="5">
        <f t="shared" ref="J7:J19" si="0">I7/H7*100</f>
        <v>100</v>
      </c>
      <c r="K7" s="371">
        <f>((((J9+J8)/2)+J7)/2)</f>
        <v>100</v>
      </c>
      <c r="L7" s="294"/>
      <c r="M7" s="335" t="s">
        <v>213</v>
      </c>
      <c r="N7" s="296">
        <f>(K7+K13+K15+K17+K10)/5</f>
        <v>100</v>
      </c>
      <c r="O7" s="3">
        <v>100</v>
      </c>
      <c r="P7" s="3"/>
    </row>
    <row r="8" spans="1:16" s="170" customFormat="1" ht="19.5" customHeight="1" x14ac:dyDescent="0.25">
      <c r="A8" s="346"/>
      <c r="B8" s="389"/>
      <c r="C8" s="389"/>
      <c r="D8" s="374"/>
      <c r="E8" s="53" t="s">
        <v>9</v>
      </c>
      <c r="F8" s="166" t="s">
        <v>14</v>
      </c>
      <c r="G8" s="4" t="s">
        <v>15</v>
      </c>
      <c r="H8" s="27">
        <v>13</v>
      </c>
      <c r="I8" s="23">
        <v>13</v>
      </c>
      <c r="J8" s="5">
        <f t="shared" si="0"/>
        <v>100</v>
      </c>
      <c r="K8" s="388"/>
      <c r="L8" s="294"/>
      <c r="M8" s="353"/>
      <c r="N8" s="131"/>
      <c r="O8" s="3">
        <f>(J8+J9)/2</f>
        <v>100</v>
      </c>
      <c r="P8" s="3">
        <f>(O7+O8)/2</f>
        <v>100</v>
      </c>
    </row>
    <row r="9" spans="1:16" s="170" customFormat="1" ht="14.25" customHeight="1" x14ac:dyDescent="0.25">
      <c r="A9" s="346"/>
      <c r="B9" s="389"/>
      <c r="C9" s="389"/>
      <c r="D9" s="375"/>
      <c r="E9" s="53" t="s">
        <v>9</v>
      </c>
      <c r="F9" s="166" t="s">
        <v>16</v>
      </c>
      <c r="G9" s="4" t="s">
        <v>17</v>
      </c>
      <c r="H9" s="27">
        <v>2054</v>
      </c>
      <c r="I9" s="23">
        <v>2054</v>
      </c>
      <c r="J9" s="5">
        <f>I9/H9*100</f>
        <v>100</v>
      </c>
      <c r="K9" s="388"/>
      <c r="L9" s="294"/>
      <c r="M9" s="353"/>
      <c r="N9" s="131"/>
      <c r="O9" s="3"/>
      <c r="P9" s="3"/>
    </row>
    <row r="10" spans="1:16" s="170" customFormat="1" ht="30" customHeight="1" x14ac:dyDescent="0.25">
      <c r="A10" s="346"/>
      <c r="B10" s="169"/>
      <c r="C10" s="344" t="s">
        <v>143</v>
      </c>
      <c r="D10" s="344" t="s">
        <v>7</v>
      </c>
      <c r="E10" s="53" t="s">
        <v>8</v>
      </c>
      <c r="G10" s="4" t="s">
        <v>12</v>
      </c>
      <c r="H10" s="8">
        <v>100</v>
      </c>
      <c r="I10" s="8">
        <v>100</v>
      </c>
      <c r="J10" s="5">
        <f t="shared" ref="J10:J12" si="1">I10/H10*100</f>
        <v>100</v>
      </c>
      <c r="K10" s="371">
        <f>((((J12+J11)/2)+J10)/2)</f>
        <v>100</v>
      </c>
      <c r="L10" s="294"/>
      <c r="M10" s="353"/>
      <c r="N10" s="283" t="s">
        <v>234</v>
      </c>
      <c r="O10" s="3"/>
      <c r="P10" s="3"/>
    </row>
    <row r="11" spans="1:16" s="170" customFormat="1" ht="14.25" customHeight="1" x14ac:dyDescent="0.25">
      <c r="A11" s="346"/>
      <c r="B11" s="169"/>
      <c r="C11" s="344"/>
      <c r="D11" s="344"/>
      <c r="E11" s="53" t="s">
        <v>9</v>
      </c>
      <c r="F11" s="165" t="s">
        <v>14</v>
      </c>
      <c r="G11" s="4" t="s">
        <v>15</v>
      </c>
      <c r="H11" s="13">
        <v>13</v>
      </c>
      <c r="I11" s="13">
        <v>13</v>
      </c>
      <c r="J11" s="85">
        <f t="shared" si="1"/>
        <v>100</v>
      </c>
      <c r="K11" s="388"/>
      <c r="L11" s="294"/>
      <c r="M11" s="353"/>
      <c r="N11" s="131"/>
      <c r="O11" s="3"/>
      <c r="P11" s="3"/>
    </row>
    <row r="12" spans="1:16" s="170" customFormat="1" ht="14.25" customHeight="1" x14ac:dyDescent="0.25">
      <c r="A12" s="346"/>
      <c r="B12" s="169"/>
      <c r="C12" s="344"/>
      <c r="D12" s="344"/>
      <c r="E12" s="53" t="s">
        <v>9</v>
      </c>
      <c r="F12" s="165" t="s">
        <v>16</v>
      </c>
      <c r="G12" s="4" t="s">
        <v>23</v>
      </c>
      <c r="H12" s="4">
        <v>2054</v>
      </c>
      <c r="I12" s="4">
        <v>2054</v>
      </c>
      <c r="J12" s="85">
        <f t="shared" si="1"/>
        <v>100</v>
      </c>
      <c r="K12" s="388"/>
      <c r="L12" s="294"/>
      <c r="M12" s="353"/>
      <c r="N12" s="131"/>
      <c r="O12" s="3"/>
      <c r="P12" s="3"/>
    </row>
    <row r="13" spans="1:16" s="170" customFormat="1" ht="36" customHeight="1" x14ac:dyDescent="0.25">
      <c r="A13" s="346"/>
      <c r="B13" s="389" t="s">
        <v>78</v>
      </c>
      <c r="C13" s="344" t="s">
        <v>35</v>
      </c>
      <c r="D13" s="344" t="s">
        <v>7</v>
      </c>
      <c r="E13" s="53" t="s">
        <v>8</v>
      </c>
      <c r="F13" s="166" t="s">
        <v>36</v>
      </c>
      <c r="G13" s="4" t="s">
        <v>12</v>
      </c>
      <c r="H13" s="25">
        <v>100</v>
      </c>
      <c r="I13" s="26">
        <v>100</v>
      </c>
      <c r="J13" s="5">
        <f t="shared" si="0"/>
        <v>100</v>
      </c>
      <c r="K13" s="371">
        <f>(J13+J14)/2</f>
        <v>100</v>
      </c>
      <c r="L13" s="288"/>
      <c r="M13" s="353"/>
      <c r="N13" s="308"/>
      <c r="O13" s="3">
        <v>100</v>
      </c>
      <c r="P13" s="3"/>
    </row>
    <row r="14" spans="1:16" s="170" customFormat="1" ht="27" customHeight="1" x14ac:dyDescent="0.25">
      <c r="A14" s="346"/>
      <c r="B14" s="389"/>
      <c r="C14" s="344"/>
      <c r="D14" s="344"/>
      <c r="E14" s="53" t="s">
        <v>9</v>
      </c>
      <c r="F14" s="166" t="s">
        <v>14</v>
      </c>
      <c r="G14" s="4" t="s">
        <v>15</v>
      </c>
      <c r="H14" s="25">
        <v>18</v>
      </c>
      <c r="I14" s="25">
        <v>18</v>
      </c>
      <c r="J14" s="5">
        <f t="shared" si="0"/>
        <v>100</v>
      </c>
      <c r="K14" s="372"/>
      <c r="L14" s="288"/>
      <c r="M14" s="353"/>
      <c r="N14" s="131"/>
      <c r="O14" s="3">
        <f t="shared" ref="O14:O18" si="2">(J14+J15)/2</f>
        <v>100</v>
      </c>
      <c r="P14" s="3">
        <f t="shared" ref="P14:P18" si="3">(O13+O14)/2</f>
        <v>100</v>
      </c>
    </row>
    <row r="15" spans="1:16" s="170" customFormat="1" ht="42" customHeight="1" x14ac:dyDescent="0.25">
      <c r="A15" s="346"/>
      <c r="B15" s="364" t="s">
        <v>84</v>
      </c>
      <c r="C15" s="344" t="s">
        <v>37</v>
      </c>
      <c r="D15" s="344" t="s">
        <v>7</v>
      </c>
      <c r="E15" s="53" t="s">
        <v>8</v>
      </c>
      <c r="F15" s="166" t="s">
        <v>38</v>
      </c>
      <c r="G15" s="4" t="s">
        <v>12</v>
      </c>
      <c r="H15" s="26">
        <v>100</v>
      </c>
      <c r="I15" s="26">
        <v>100</v>
      </c>
      <c r="J15" s="5">
        <f t="shared" si="0"/>
        <v>100</v>
      </c>
      <c r="K15" s="371">
        <f t="shared" ref="K15" si="4">(J15+J16)/2</f>
        <v>100</v>
      </c>
      <c r="L15" s="288"/>
      <c r="M15" s="353"/>
      <c r="N15" s="131"/>
      <c r="O15" s="3">
        <v>100</v>
      </c>
      <c r="P15" s="3"/>
    </row>
    <row r="16" spans="1:16" s="170" customFormat="1" x14ac:dyDescent="0.25">
      <c r="A16" s="346"/>
      <c r="B16" s="365"/>
      <c r="C16" s="344"/>
      <c r="D16" s="344"/>
      <c r="E16" s="53" t="s">
        <v>9</v>
      </c>
      <c r="F16" s="166" t="s">
        <v>14</v>
      </c>
      <c r="G16" s="4" t="s">
        <v>15</v>
      </c>
      <c r="H16" s="27">
        <v>14</v>
      </c>
      <c r="I16" s="27">
        <v>14</v>
      </c>
      <c r="J16" s="5">
        <f t="shared" si="0"/>
        <v>100</v>
      </c>
      <c r="K16" s="372"/>
      <c r="L16" s="288"/>
      <c r="M16" s="353"/>
      <c r="N16" s="131"/>
      <c r="O16" s="3">
        <f>(J16+J17)/2</f>
        <v>100</v>
      </c>
      <c r="P16" s="3">
        <f t="shared" si="3"/>
        <v>100</v>
      </c>
    </row>
    <row r="17" spans="1:16" s="170" customFormat="1" ht="36" customHeight="1" x14ac:dyDescent="0.25">
      <c r="A17" s="346"/>
      <c r="B17" s="167" t="s">
        <v>105</v>
      </c>
      <c r="C17" s="341" t="s">
        <v>43</v>
      </c>
      <c r="D17" s="341" t="s">
        <v>7</v>
      </c>
      <c r="E17" s="53" t="s">
        <v>8</v>
      </c>
      <c r="F17" s="165" t="s">
        <v>44</v>
      </c>
      <c r="G17" s="4" t="s">
        <v>12</v>
      </c>
      <c r="H17" s="21">
        <v>100</v>
      </c>
      <c r="I17" s="21">
        <v>100</v>
      </c>
      <c r="J17" s="5">
        <f t="shared" si="0"/>
        <v>100</v>
      </c>
      <c r="K17" s="371">
        <f>((((J19+J18)/2)+J17)/2)</f>
        <v>100</v>
      </c>
      <c r="L17" s="288" t="s">
        <v>227</v>
      </c>
      <c r="M17" s="353"/>
      <c r="N17" s="131"/>
      <c r="O17" s="3">
        <v>100</v>
      </c>
      <c r="P17" s="3"/>
    </row>
    <row r="18" spans="1:16" s="170" customFormat="1" x14ac:dyDescent="0.25">
      <c r="A18" s="346"/>
      <c r="B18" s="168"/>
      <c r="C18" s="342"/>
      <c r="D18" s="342"/>
      <c r="E18" s="53" t="s">
        <v>9</v>
      </c>
      <c r="F18" s="165" t="s">
        <v>14</v>
      </c>
      <c r="G18" s="4" t="s">
        <v>15</v>
      </c>
      <c r="H18" s="21">
        <v>31</v>
      </c>
      <c r="I18" s="21">
        <v>31</v>
      </c>
      <c r="J18" s="5">
        <f t="shared" si="0"/>
        <v>100</v>
      </c>
      <c r="K18" s="388"/>
      <c r="L18" s="288"/>
      <c r="M18" s="353"/>
      <c r="N18" s="131"/>
      <c r="O18" s="3">
        <f t="shared" si="2"/>
        <v>100</v>
      </c>
      <c r="P18" s="3">
        <f t="shared" si="3"/>
        <v>100</v>
      </c>
    </row>
    <row r="19" spans="1:16" s="170" customFormat="1" ht="15" customHeight="1" x14ac:dyDescent="0.25">
      <c r="A19" s="347"/>
      <c r="B19" s="167" t="s">
        <v>122</v>
      </c>
      <c r="C19" s="343"/>
      <c r="D19" s="343"/>
      <c r="E19" s="53" t="s">
        <v>9</v>
      </c>
      <c r="F19" s="165" t="s">
        <v>124</v>
      </c>
      <c r="G19" s="4" t="s">
        <v>46</v>
      </c>
      <c r="H19" s="21">
        <v>243</v>
      </c>
      <c r="I19" s="21">
        <v>243</v>
      </c>
      <c r="J19" s="5">
        <f t="shared" si="0"/>
        <v>100</v>
      </c>
      <c r="K19" s="372"/>
      <c r="L19" s="288"/>
      <c r="M19" s="336"/>
      <c r="N19" s="133"/>
      <c r="O19" s="3"/>
      <c r="P19" s="3"/>
    </row>
  </sheetData>
  <mergeCells count="23">
    <mergeCell ref="C17:C19"/>
    <mergeCell ref="D17:D19"/>
    <mergeCell ref="B7:B9"/>
    <mergeCell ref="D7:D9"/>
    <mergeCell ref="B13:B14"/>
    <mergeCell ref="B15:B16"/>
    <mergeCell ref="D10:D12"/>
    <mergeCell ref="A7:A19"/>
    <mergeCell ref="I2:N2"/>
    <mergeCell ref="I3:N3"/>
    <mergeCell ref="C5:I5"/>
    <mergeCell ref="D15:D16"/>
    <mergeCell ref="C13:C14"/>
    <mergeCell ref="D13:D14"/>
    <mergeCell ref="C15:C16"/>
    <mergeCell ref="K13:K14"/>
    <mergeCell ref="K15:K16"/>
    <mergeCell ref="C10:C12"/>
    <mergeCell ref="K7:K9"/>
    <mergeCell ref="K10:K12"/>
    <mergeCell ref="C7:C9"/>
    <mergeCell ref="K17:K19"/>
    <mergeCell ref="M7:M19"/>
  </mergeCells>
  <pageMargins left="0.31496062992125984" right="0.31496062992125984" top="0.35433070866141736" bottom="0.35433070866141736" header="0.11811023622047245" footer="0.11811023622047245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N36"/>
  <sheetViews>
    <sheetView tabSelected="1" view="pageBreakPreview" zoomScale="85" zoomScaleNormal="70" zoomScaleSheetLayoutView="85" workbookViewId="0">
      <pane xSplit="3" topLeftCell="D1" activePane="topRight" state="frozen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0" width="15.85546875" style="1"/>
    <col min="11" max="11" width="15.85546875" style="15"/>
    <col min="12" max="13" width="15.85546875" style="49"/>
    <col min="14" max="16384" width="15.85546875" style="1"/>
  </cols>
  <sheetData>
    <row r="1" spans="1:14" s="217" customFormat="1" ht="20.25" customHeight="1" x14ac:dyDescent="0.25">
      <c r="I1" s="217" t="s">
        <v>166</v>
      </c>
      <c r="K1" s="80"/>
      <c r="L1" s="80"/>
      <c r="M1" s="80"/>
    </row>
    <row r="2" spans="1:14" s="217" customFormat="1" x14ac:dyDescent="0.25">
      <c r="I2" s="348" t="s">
        <v>68</v>
      </c>
      <c r="J2" s="348"/>
      <c r="K2" s="348"/>
      <c r="L2" s="348"/>
      <c r="M2" s="348"/>
      <c r="N2" s="348"/>
    </row>
    <row r="3" spans="1:14" s="217" customFormat="1" ht="18.75" customHeight="1" x14ac:dyDescent="0.25">
      <c r="I3" s="348" t="s">
        <v>263</v>
      </c>
      <c r="J3" s="348"/>
      <c r="K3" s="348"/>
      <c r="L3" s="348"/>
      <c r="M3" s="348"/>
      <c r="N3" s="348"/>
    </row>
    <row r="4" spans="1:14" s="217" customFormat="1" ht="18.75" customHeight="1" x14ac:dyDescent="0.25">
      <c r="K4" s="80"/>
      <c r="L4" s="80"/>
      <c r="M4" s="80"/>
    </row>
    <row r="5" spans="1:14" s="217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J5" s="217" t="s">
        <v>227</v>
      </c>
      <c r="K5" s="80"/>
      <c r="L5" s="80"/>
      <c r="M5" s="80"/>
    </row>
    <row r="6" spans="1:14" s="217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08" t="s">
        <v>26</v>
      </c>
      <c r="K6" s="208" t="s">
        <v>27</v>
      </c>
      <c r="L6" s="208" t="s">
        <v>185</v>
      </c>
      <c r="M6" s="208" t="s">
        <v>186</v>
      </c>
      <c r="N6" s="29" t="s">
        <v>28</v>
      </c>
    </row>
    <row r="7" spans="1:14" s="217" customFormat="1" ht="72" x14ac:dyDescent="0.25">
      <c r="A7" s="345" t="s">
        <v>47</v>
      </c>
      <c r="B7" s="211" t="s">
        <v>69</v>
      </c>
      <c r="C7" s="344" t="s">
        <v>70</v>
      </c>
      <c r="D7" s="344" t="s">
        <v>7</v>
      </c>
      <c r="E7" s="53" t="s">
        <v>8</v>
      </c>
      <c r="F7" s="215" t="s">
        <v>11</v>
      </c>
      <c r="G7" s="4" t="s">
        <v>12</v>
      </c>
      <c r="H7" s="332">
        <v>100</v>
      </c>
      <c r="I7" s="332">
        <v>100</v>
      </c>
      <c r="J7" s="324">
        <f>I7/H7*100</f>
        <v>100</v>
      </c>
      <c r="K7" s="371">
        <f>((((J9+J8)/2)+J7)/2)</f>
        <v>98.271889400921651</v>
      </c>
      <c r="L7" s="214"/>
      <c r="M7" s="330" t="s">
        <v>213</v>
      </c>
      <c r="N7" s="331">
        <f>(K7+K10+K13+K16+K19+K23+K25+K27+K29+K31+K34)/11</f>
        <v>99.545402871182674</v>
      </c>
    </row>
    <row r="8" spans="1:14" s="217" customFormat="1" x14ac:dyDescent="0.25">
      <c r="A8" s="346"/>
      <c r="B8" s="212"/>
      <c r="C8" s="344"/>
      <c r="D8" s="344"/>
      <c r="E8" s="53" t="s">
        <v>9</v>
      </c>
      <c r="F8" s="215" t="s">
        <v>14</v>
      </c>
      <c r="G8" s="4" t="s">
        <v>15</v>
      </c>
      <c r="H8" s="332">
        <v>4</v>
      </c>
      <c r="I8" s="332">
        <v>4</v>
      </c>
      <c r="J8" s="324">
        <f t="shared" ref="J8:J36" si="0">I8/H8*100</f>
        <v>100</v>
      </c>
      <c r="K8" s="388"/>
      <c r="L8" s="337"/>
      <c r="M8" s="198"/>
      <c r="N8" s="395"/>
    </row>
    <row r="9" spans="1:14" s="217" customFormat="1" x14ac:dyDescent="0.25">
      <c r="A9" s="346"/>
      <c r="B9" s="213"/>
      <c r="C9" s="344"/>
      <c r="D9" s="344"/>
      <c r="E9" s="53" t="s">
        <v>9</v>
      </c>
      <c r="F9" s="215" t="s">
        <v>16</v>
      </c>
      <c r="G9" s="4" t="s">
        <v>17</v>
      </c>
      <c r="H9" s="332">
        <v>434</v>
      </c>
      <c r="I9" s="332">
        <v>404</v>
      </c>
      <c r="J9" s="324">
        <f t="shared" si="0"/>
        <v>93.087557603686633</v>
      </c>
      <c r="K9" s="372"/>
      <c r="L9" s="339"/>
      <c r="M9" s="198"/>
      <c r="N9" s="340"/>
    </row>
    <row r="10" spans="1:14" s="217" customFormat="1" ht="62.25" customHeight="1" x14ac:dyDescent="0.25">
      <c r="A10" s="346"/>
      <c r="B10" s="211" t="s">
        <v>72</v>
      </c>
      <c r="C10" s="344" t="s">
        <v>71</v>
      </c>
      <c r="D10" s="344" t="s">
        <v>7</v>
      </c>
      <c r="E10" s="53" t="s">
        <v>8</v>
      </c>
      <c r="F10" s="215" t="s">
        <v>11</v>
      </c>
      <c r="G10" s="4" t="s">
        <v>12</v>
      </c>
      <c r="H10" s="332">
        <v>100</v>
      </c>
      <c r="I10" s="333">
        <v>100</v>
      </c>
      <c r="J10" s="324">
        <f t="shared" si="0"/>
        <v>100</v>
      </c>
      <c r="K10" s="371">
        <f>((((J12+J11)/2)+J10)/2)</f>
        <v>97.543617998163455</v>
      </c>
      <c r="L10" s="214"/>
      <c r="M10" s="198"/>
      <c r="N10" s="329" t="s">
        <v>234</v>
      </c>
    </row>
    <row r="11" spans="1:14" s="217" customFormat="1" x14ac:dyDescent="0.25">
      <c r="A11" s="346"/>
      <c r="B11" s="212"/>
      <c r="C11" s="344"/>
      <c r="D11" s="344"/>
      <c r="E11" s="53" t="s">
        <v>9</v>
      </c>
      <c r="F11" s="215" t="s">
        <v>14</v>
      </c>
      <c r="G11" s="4" t="s">
        <v>15</v>
      </c>
      <c r="H11" s="332">
        <v>16</v>
      </c>
      <c r="I11" s="332">
        <v>16</v>
      </c>
      <c r="J11" s="324">
        <f t="shared" si="0"/>
        <v>100</v>
      </c>
      <c r="K11" s="388"/>
      <c r="L11" s="337"/>
      <c r="M11" s="198"/>
      <c r="N11" s="395"/>
    </row>
    <row r="12" spans="1:14" s="217" customFormat="1" x14ac:dyDescent="0.25">
      <c r="A12" s="346"/>
      <c r="B12" s="213"/>
      <c r="C12" s="344"/>
      <c r="D12" s="344"/>
      <c r="E12" s="53" t="s">
        <v>9</v>
      </c>
      <c r="F12" s="215" t="s">
        <v>16</v>
      </c>
      <c r="G12" s="4" t="s">
        <v>17</v>
      </c>
      <c r="H12" s="332">
        <v>2178</v>
      </c>
      <c r="I12" s="332">
        <v>1964</v>
      </c>
      <c r="J12" s="324">
        <f t="shared" si="0"/>
        <v>90.174471992653821</v>
      </c>
      <c r="K12" s="372"/>
      <c r="L12" s="339"/>
      <c r="M12" s="198"/>
      <c r="N12" s="383"/>
    </row>
    <row r="13" spans="1:14" s="217" customFormat="1" ht="36" customHeight="1" x14ac:dyDescent="0.25">
      <c r="A13" s="346"/>
      <c r="B13" s="216" t="s">
        <v>76</v>
      </c>
      <c r="C13" s="341" t="s">
        <v>73</v>
      </c>
      <c r="D13" s="344" t="s">
        <v>7</v>
      </c>
      <c r="E13" s="53" t="s">
        <v>8</v>
      </c>
      <c r="F13" s="200" t="s">
        <v>20</v>
      </c>
      <c r="G13" s="4" t="s">
        <v>12</v>
      </c>
      <c r="H13" s="332">
        <v>100</v>
      </c>
      <c r="I13" s="332">
        <v>100</v>
      </c>
      <c r="J13" s="324">
        <f t="shared" si="0"/>
        <v>100</v>
      </c>
      <c r="K13" s="371">
        <f>((((J15+J14)/2)+J13)/2)</f>
        <v>100</v>
      </c>
      <c r="L13" s="214"/>
      <c r="M13" s="198"/>
      <c r="N13" s="383"/>
    </row>
    <row r="14" spans="1:14" s="217" customFormat="1" x14ac:dyDescent="0.25">
      <c r="A14" s="346"/>
      <c r="B14" s="216"/>
      <c r="C14" s="342"/>
      <c r="D14" s="344"/>
      <c r="E14" s="53" t="s">
        <v>9</v>
      </c>
      <c r="F14" s="215" t="s">
        <v>14</v>
      </c>
      <c r="G14" s="4" t="s">
        <v>15</v>
      </c>
      <c r="H14" s="332">
        <v>4</v>
      </c>
      <c r="I14" s="332">
        <v>4</v>
      </c>
      <c r="J14" s="324">
        <f t="shared" si="0"/>
        <v>100</v>
      </c>
      <c r="K14" s="388"/>
      <c r="L14" s="337"/>
      <c r="M14" s="198"/>
      <c r="N14" s="383"/>
    </row>
    <row r="15" spans="1:14" s="217" customFormat="1" x14ac:dyDescent="0.25">
      <c r="A15" s="346"/>
      <c r="B15" s="216"/>
      <c r="C15" s="343"/>
      <c r="D15" s="344"/>
      <c r="E15" s="53" t="s">
        <v>9</v>
      </c>
      <c r="F15" s="215" t="s">
        <v>16</v>
      </c>
      <c r="G15" s="4" t="s">
        <v>17</v>
      </c>
      <c r="H15" s="332">
        <v>434</v>
      </c>
      <c r="I15" s="332">
        <v>434</v>
      </c>
      <c r="J15" s="324">
        <f t="shared" si="0"/>
        <v>100</v>
      </c>
      <c r="K15" s="372"/>
      <c r="L15" s="339"/>
      <c r="M15" s="198"/>
      <c r="N15" s="383"/>
    </row>
    <row r="16" spans="1:14" s="217" customFormat="1" ht="27" customHeight="1" x14ac:dyDescent="0.25">
      <c r="A16" s="346"/>
      <c r="B16" s="216" t="s">
        <v>77</v>
      </c>
      <c r="C16" s="344" t="s">
        <v>74</v>
      </c>
      <c r="D16" s="344" t="s">
        <v>7</v>
      </c>
      <c r="E16" s="53" t="s">
        <v>8</v>
      </c>
      <c r="F16" s="200" t="s">
        <v>20</v>
      </c>
      <c r="G16" s="4" t="s">
        <v>12</v>
      </c>
      <c r="H16" s="332">
        <v>100</v>
      </c>
      <c r="I16" s="333">
        <v>100</v>
      </c>
      <c r="J16" s="324">
        <f t="shared" si="0"/>
        <v>100</v>
      </c>
      <c r="K16" s="371">
        <f>((((J18+J17)/2)+J16)/2)</f>
        <v>100</v>
      </c>
      <c r="L16" s="214"/>
      <c r="M16" s="198"/>
      <c r="N16" s="383"/>
    </row>
    <row r="17" spans="1:14" s="217" customFormat="1" x14ac:dyDescent="0.25">
      <c r="A17" s="346"/>
      <c r="B17" s="216"/>
      <c r="C17" s="344"/>
      <c r="D17" s="344"/>
      <c r="E17" s="53" t="s">
        <v>9</v>
      </c>
      <c r="F17" s="215" t="s">
        <v>14</v>
      </c>
      <c r="G17" s="4" t="s">
        <v>15</v>
      </c>
      <c r="H17" s="332">
        <v>16</v>
      </c>
      <c r="I17" s="332">
        <v>16</v>
      </c>
      <c r="J17" s="324">
        <f t="shared" si="0"/>
        <v>100</v>
      </c>
      <c r="K17" s="388"/>
      <c r="L17" s="337"/>
      <c r="M17" s="198"/>
      <c r="N17" s="383"/>
    </row>
    <row r="18" spans="1:14" s="217" customFormat="1" ht="15" customHeight="1" x14ac:dyDescent="0.25">
      <c r="A18" s="346"/>
      <c r="B18" s="216"/>
      <c r="C18" s="344"/>
      <c r="D18" s="344"/>
      <c r="E18" s="53" t="s">
        <v>9</v>
      </c>
      <c r="F18" s="215" t="s">
        <v>16</v>
      </c>
      <c r="G18" s="4" t="s">
        <v>17</v>
      </c>
      <c r="H18" s="332">
        <v>2178</v>
      </c>
      <c r="I18" s="332">
        <v>2178</v>
      </c>
      <c r="J18" s="324">
        <f t="shared" si="0"/>
        <v>100</v>
      </c>
      <c r="K18" s="372"/>
      <c r="L18" s="339"/>
      <c r="M18" s="198"/>
      <c r="N18" s="383"/>
    </row>
    <row r="19" spans="1:14" s="217" customFormat="1" ht="37.5" customHeight="1" x14ac:dyDescent="0.25">
      <c r="A19" s="346"/>
      <c r="B19" s="211" t="s">
        <v>78</v>
      </c>
      <c r="C19" s="344" t="s">
        <v>35</v>
      </c>
      <c r="D19" s="344" t="s">
        <v>7</v>
      </c>
      <c r="E19" s="53" t="s">
        <v>8</v>
      </c>
      <c r="F19" s="215" t="s">
        <v>36</v>
      </c>
      <c r="G19" s="4" t="s">
        <v>12</v>
      </c>
      <c r="H19" s="332">
        <v>100</v>
      </c>
      <c r="I19" s="332">
        <v>100</v>
      </c>
      <c r="J19" s="324">
        <f t="shared" si="0"/>
        <v>100</v>
      </c>
      <c r="K19" s="371">
        <f>(J19+J20)/2</f>
        <v>102.27272727272728</v>
      </c>
      <c r="L19" s="214"/>
      <c r="M19" s="198"/>
      <c r="N19" s="383"/>
    </row>
    <row r="20" spans="1:14" s="217" customFormat="1" x14ac:dyDescent="0.25">
      <c r="A20" s="346"/>
      <c r="B20" s="213"/>
      <c r="C20" s="344"/>
      <c r="D20" s="344"/>
      <c r="E20" s="53" t="s">
        <v>9</v>
      </c>
      <c r="F20" s="215" t="s">
        <v>14</v>
      </c>
      <c r="G20" s="4" t="s">
        <v>15</v>
      </c>
      <c r="H20" s="332">
        <v>22</v>
      </c>
      <c r="I20" s="332">
        <v>23</v>
      </c>
      <c r="J20" s="324">
        <f t="shared" si="0"/>
        <v>104.54545454545455</v>
      </c>
      <c r="K20" s="372"/>
      <c r="L20" s="214"/>
      <c r="M20" s="198"/>
      <c r="N20" s="383"/>
    </row>
    <row r="21" spans="1:14" s="217" customFormat="1" ht="39.75" hidden="1" customHeight="1" x14ac:dyDescent="0.25">
      <c r="A21" s="346"/>
      <c r="B21" s="211" t="s">
        <v>79</v>
      </c>
      <c r="C21" s="344" t="s">
        <v>219</v>
      </c>
      <c r="D21" s="344" t="s">
        <v>7</v>
      </c>
      <c r="E21" s="53" t="s">
        <v>8</v>
      </c>
      <c r="F21" s="215" t="s">
        <v>36</v>
      </c>
      <c r="G21" s="4" t="s">
        <v>12</v>
      </c>
      <c r="H21" s="332">
        <v>0</v>
      </c>
      <c r="I21" s="332">
        <v>0</v>
      </c>
      <c r="J21" s="324" t="e">
        <f t="shared" si="0"/>
        <v>#DIV/0!</v>
      </c>
      <c r="K21" s="371" t="e">
        <f t="shared" ref="K21" si="1">(J21+J22)/2</f>
        <v>#DIV/0!</v>
      </c>
      <c r="L21" s="214"/>
      <c r="M21" s="198"/>
      <c r="N21" s="383"/>
    </row>
    <row r="22" spans="1:14" s="217" customFormat="1" ht="25.5" hidden="1" customHeight="1" x14ac:dyDescent="0.25">
      <c r="A22" s="346"/>
      <c r="B22" s="213"/>
      <c r="C22" s="344"/>
      <c r="D22" s="344"/>
      <c r="E22" s="53" t="s">
        <v>9</v>
      </c>
      <c r="F22" s="215" t="s">
        <v>14</v>
      </c>
      <c r="G22" s="4" t="s">
        <v>15</v>
      </c>
      <c r="H22" s="332">
        <v>0</v>
      </c>
      <c r="I22" s="332">
        <v>0</v>
      </c>
      <c r="J22" s="324" t="e">
        <f t="shared" si="0"/>
        <v>#DIV/0!</v>
      </c>
      <c r="K22" s="372"/>
      <c r="L22" s="214"/>
      <c r="M22" s="198"/>
      <c r="N22" s="383"/>
    </row>
    <row r="23" spans="1:14" s="217" customFormat="1" ht="42.75" customHeight="1" x14ac:dyDescent="0.25">
      <c r="A23" s="346"/>
      <c r="B23" s="211" t="s">
        <v>80</v>
      </c>
      <c r="C23" s="344" t="s">
        <v>115</v>
      </c>
      <c r="D23" s="344" t="s">
        <v>7</v>
      </c>
      <c r="E23" s="53" t="s">
        <v>8</v>
      </c>
      <c r="F23" s="215" t="s">
        <v>36</v>
      </c>
      <c r="G23" s="4" t="s">
        <v>12</v>
      </c>
      <c r="H23" s="332">
        <v>100</v>
      </c>
      <c r="I23" s="332">
        <v>100</v>
      </c>
      <c r="J23" s="324">
        <f t="shared" si="0"/>
        <v>100</v>
      </c>
      <c r="K23" s="371">
        <f t="shared" ref="K23" si="2">(J23+J24)/2</f>
        <v>100</v>
      </c>
      <c r="L23" s="214"/>
      <c r="M23" s="198"/>
      <c r="N23" s="383"/>
    </row>
    <row r="24" spans="1:14" s="217" customFormat="1" x14ac:dyDescent="0.25">
      <c r="A24" s="346"/>
      <c r="B24" s="213"/>
      <c r="C24" s="344"/>
      <c r="D24" s="344"/>
      <c r="E24" s="53" t="s">
        <v>9</v>
      </c>
      <c r="F24" s="215" t="s">
        <v>14</v>
      </c>
      <c r="G24" s="4" t="s">
        <v>15</v>
      </c>
      <c r="H24" s="332">
        <v>1</v>
      </c>
      <c r="I24" s="332">
        <v>1</v>
      </c>
      <c r="J24" s="324">
        <f t="shared" si="0"/>
        <v>100</v>
      </c>
      <c r="K24" s="372"/>
      <c r="L24" s="214"/>
      <c r="M24" s="198"/>
      <c r="N24" s="383"/>
    </row>
    <row r="25" spans="1:14" s="217" customFormat="1" ht="39" customHeight="1" x14ac:dyDescent="0.25">
      <c r="A25" s="346"/>
      <c r="B25" s="209" t="s">
        <v>84</v>
      </c>
      <c r="C25" s="344" t="s">
        <v>37</v>
      </c>
      <c r="D25" s="344" t="s">
        <v>7</v>
      </c>
      <c r="E25" s="53" t="s">
        <v>8</v>
      </c>
      <c r="F25" s="215" t="s">
        <v>38</v>
      </c>
      <c r="G25" s="4" t="s">
        <v>12</v>
      </c>
      <c r="H25" s="332">
        <v>100</v>
      </c>
      <c r="I25" s="333">
        <v>100</v>
      </c>
      <c r="J25" s="324">
        <f t="shared" si="0"/>
        <v>100</v>
      </c>
      <c r="K25" s="371">
        <f t="shared" ref="K25" si="3">(J25+J26)/2</f>
        <v>104.05405405405406</v>
      </c>
      <c r="L25" s="214"/>
      <c r="M25" s="198"/>
      <c r="N25" s="383"/>
    </row>
    <row r="26" spans="1:14" s="217" customFormat="1" x14ac:dyDescent="0.25">
      <c r="A26" s="346"/>
      <c r="B26" s="210"/>
      <c r="C26" s="344"/>
      <c r="D26" s="344"/>
      <c r="E26" s="53" t="s">
        <v>9</v>
      </c>
      <c r="F26" s="215" t="s">
        <v>14</v>
      </c>
      <c r="G26" s="4" t="s">
        <v>15</v>
      </c>
      <c r="H26" s="332">
        <v>37</v>
      </c>
      <c r="I26" s="332">
        <v>40</v>
      </c>
      <c r="J26" s="324">
        <f t="shared" si="0"/>
        <v>108.10810810810811</v>
      </c>
      <c r="K26" s="372"/>
      <c r="L26" s="214"/>
      <c r="M26" s="198"/>
      <c r="N26" s="383"/>
    </row>
    <row r="27" spans="1:14" s="217" customFormat="1" ht="40.5" customHeight="1" x14ac:dyDescent="0.25">
      <c r="A27" s="346"/>
      <c r="B27" s="211" t="s">
        <v>83</v>
      </c>
      <c r="C27" s="344" t="s">
        <v>106</v>
      </c>
      <c r="D27" s="344" t="s">
        <v>7</v>
      </c>
      <c r="E27" s="53" t="s">
        <v>8</v>
      </c>
      <c r="F27" s="215" t="s">
        <v>38</v>
      </c>
      <c r="G27" s="4" t="s">
        <v>12</v>
      </c>
      <c r="H27" s="332">
        <v>100</v>
      </c>
      <c r="I27" s="332">
        <v>100</v>
      </c>
      <c r="J27" s="324">
        <f t="shared" si="0"/>
        <v>100</v>
      </c>
      <c r="K27" s="371">
        <f t="shared" ref="K27" si="4">(J27+J28)/2</f>
        <v>92.857142857142861</v>
      </c>
      <c r="L27" s="331" t="s">
        <v>287</v>
      </c>
      <c r="M27" s="198"/>
      <c r="N27" s="383"/>
    </row>
    <row r="28" spans="1:14" s="217" customFormat="1" x14ac:dyDescent="0.25">
      <c r="A28" s="346"/>
      <c r="B28" s="213"/>
      <c r="C28" s="344"/>
      <c r="D28" s="344"/>
      <c r="E28" s="53" t="s">
        <v>9</v>
      </c>
      <c r="F28" s="215" t="s">
        <v>14</v>
      </c>
      <c r="G28" s="4" t="s">
        <v>15</v>
      </c>
      <c r="H28" s="332">
        <v>7</v>
      </c>
      <c r="I28" s="332">
        <v>6</v>
      </c>
      <c r="J28" s="324">
        <f t="shared" si="0"/>
        <v>85.714285714285708</v>
      </c>
      <c r="K28" s="372"/>
      <c r="L28" s="214"/>
      <c r="M28" s="198"/>
      <c r="N28" s="383"/>
    </row>
    <row r="29" spans="1:14" s="217" customFormat="1" ht="36" x14ac:dyDescent="0.25">
      <c r="A29" s="346"/>
      <c r="B29" s="211" t="s">
        <v>85</v>
      </c>
      <c r="C29" s="344" t="s">
        <v>40</v>
      </c>
      <c r="D29" s="344" t="s">
        <v>7</v>
      </c>
      <c r="E29" s="53" t="s">
        <v>8</v>
      </c>
      <c r="F29" s="215" t="s">
        <v>41</v>
      </c>
      <c r="G29" s="4" t="s">
        <v>12</v>
      </c>
      <c r="H29" s="332">
        <v>100</v>
      </c>
      <c r="I29" s="332">
        <v>100</v>
      </c>
      <c r="J29" s="324">
        <f t="shared" si="0"/>
        <v>100</v>
      </c>
      <c r="K29" s="371">
        <f t="shared" ref="K29" si="5">(J29+J30)/2</f>
        <v>100</v>
      </c>
      <c r="L29" s="214"/>
      <c r="M29" s="198"/>
      <c r="N29" s="383"/>
    </row>
    <row r="30" spans="1:14" s="217" customFormat="1" x14ac:dyDescent="0.25">
      <c r="A30" s="346"/>
      <c r="B30" s="213"/>
      <c r="C30" s="344"/>
      <c r="D30" s="344"/>
      <c r="E30" s="53" t="s">
        <v>9</v>
      </c>
      <c r="F30" s="215" t="s">
        <v>14</v>
      </c>
      <c r="G30" s="4" t="s">
        <v>15</v>
      </c>
      <c r="H30" s="332">
        <v>4</v>
      </c>
      <c r="I30" s="332">
        <v>4</v>
      </c>
      <c r="J30" s="324">
        <f t="shared" si="0"/>
        <v>100</v>
      </c>
      <c r="K30" s="372"/>
      <c r="L30" s="214"/>
      <c r="M30" s="198"/>
      <c r="N30" s="383"/>
    </row>
    <row r="31" spans="1:14" s="217" customFormat="1" ht="26.25" customHeight="1" x14ac:dyDescent="0.25">
      <c r="A31" s="346"/>
      <c r="B31" s="211" t="s">
        <v>87</v>
      </c>
      <c r="C31" s="341" t="s">
        <v>88</v>
      </c>
      <c r="D31" s="341" t="s">
        <v>86</v>
      </c>
      <c r="E31" s="53" t="s">
        <v>8</v>
      </c>
      <c r="F31" s="215" t="s">
        <v>89</v>
      </c>
      <c r="G31" s="4" t="s">
        <v>12</v>
      </c>
      <c r="H31" s="332">
        <v>100</v>
      </c>
      <c r="I31" s="332">
        <v>100</v>
      </c>
      <c r="J31" s="324">
        <f t="shared" si="0"/>
        <v>100</v>
      </c>
      <c r="K31" s="371">
        <f>((((J33+J32)/2)+J31)/2)</f>
        <v>100</v>
      </c>
      <c r="L31" s="214"/>
      <c r="M31" s="198"/>
      <c r="N31" s="383"/>
    </row>
    <row r="32" spans="1:14" s="217" customFormat="1" ht="12.75" customHeight="1" x14ac:dyDescent="0.25">
      <c r="A32" s="346"/>
      <c r="B32" s="212"/>
      <c r="C32" s="342"/>
      <c r="D32" s="342"/>
      <c r="E32" s="53" t="s">
        <v>9</v>
      </c>
      <c r="F32" s="215" t="s">
        <v>90</v>
      </c>
      <c r="G32" s="4" t="s">
        <v>92</v>
      </c>
      <c r="H32" s="332">
        <v>2</v>
      </c>
      <c r="I32" s="332">
        <v>2</v>
      </c>
      <c r="J32" s="324">
        <f t="shared" si="0"/>
        <v>100</v>
      </c>
      <c r="K32" s="388"/>
      <c r="L32" s="214"/>
      <c r="M32" s="198"/>
      <c r="N32" s="383"/>
    </row>
    <row r="33" spans="1:14" s="217" customFormat="1" ht="15" customHeight="1" x14ac:dyDescent="0.25">
      <c r="A33" s="346"/>
      <c r="B33" s="213"/>
      <c r="C33" s="343"/>
      <c r="D33" s="343"/>
      <c r="E33" s="53" t="s">
        <v>9</v>
      </c>
      <c r="F33" s="215" t="s">
        <v>91</v>
      </c>
      <c r="G33" s="4" t="s">
        <v>92</v>
      </c>
      <c r="H33" s="332">
        <v>5</v>
      </c>
      <c r="I33" s="332">
        <v>5</v>
      </c>
      <c r="J33" s="324">
        <f t="shared" si="0"/>
        <v>100</v>
      </c>
      <c r="K33" s="372"/>
      <c r="L33" s="214" t="s">
        <v>227</v>
      </c>
      <c r="M33" s="198"/>
      <c r="N33" s="383"/>
    </row>
    <row r="34" spans="1:14" s="217" customFormat="1" ht="16.5" customHeight="1" x14ac:dyDescent="0.25">
      <c r="A34" s="346"/>
      <c r="B34" s="211" t="s">
        <v>122</v>
      </c>
      <c r="C34" s="344" t="s">
        <v>43</v>
      </c>
      <c r="D34" s="344" t="s">
        <v>7</v>
      </c>
      <c r="E34" s="53" t="s">
        <v>8</v>
      </c>
      <c r="F34" s="215" t="s">
        <v>44</v>
      </c>
      <c r="G34" s="4" t="s">
        <v>12</v>
      </c>
      <c r="H34" s="321">
        <v>100</v>
      </c>
      <c r="I34" s="321">
        <v>100</v>
      </c>
      <c r="J34" s="324">
        <f t="shared" si="0"/>
        <v>100</v>
      </c>
      <c r="K34" s="371">
        <f>((((J36+J35)/2)+J34)/2)</f>
        <v>100</v>
      </c>
      <c r="L34" s="214"/>
      <c r="M34" s="198"/>
      <c r="N34" s="383"/>
    </row>
    <row r="35" spans="1:14" s="217" customFormat="1" ht="16.5" customHeight="1" x14ac:dyDescent="0.25">
      <c r="A35" s="346"/>
      <c r="B35" s="212"/>
      <c r="C35" s="344"/>
      <c r="D35" s="344"/>
      <c r="E35" s="53" t="s">
        <v>9</v>
      </c>
      <c r="F35" s="215" t="s">
        <v>14</v>
      </c>
      <c r="G35" s="4" t="s">
        <v>15</v>
      </c>
      <c r="H35" s="321">
        <v>68</v>
      </c>
      <c r="I35" s="321">
        <v>68</v>
      </c>
      <c r="J35" s="324">
        <f t="shared" si="0"/>
        <v>100</v>
      </c>
      <c r="K35" s="388"/>
      <c r="L35" s="214"/>
      <c r="M35" s="198"/>
      <c r="N35" s="383"/>
    </row>
    <row r="36" spans="1:14" s="217" customFormat="1" ht="16.5" customHeight="1" x14ac:dyDescent="0.25">
      <c r="A36" s="347"/>
      <c r="B36" s="213"/>
      <c r="C36" s="344"/>
      <c r="D36" s="344"/>
      <c r="E36" s="53" t="s">
        <v>9</v>
      </c>
      <c r="F36" s="215" t="s">
        <v>45</v>
      </c>
      <c r="G36" s="4" t="s">
        <v>46</v>
      </c>
      <c r="H36" s="14">
        <v>564</v>
      </c>
      <c r="I36" s="14">
        <v>564</v>
      </c>
      <c r="J36" s="35">
        <f t="shared" si="0"/>
        <v>100</v>
      </c>
      <c r="K36" s="372"/>
      <c r="L36" s="214"/>
      <c r="M36" s="103"/>
      <c r="N36" s="340"/>
    </row>
  </sheetData>
  <mergeCells count="46">
    <mergeCell ref="L11:L12"/>
    <mergeCell ref="L17:L18"/>
    <mergeCell ref="D27:D28"/>
    <mergeCell ref="C27:C28"/>
    <mergeCell ref="K7:K9"/>
    <mergeCell ref="K10:K12"/>
    <mergeCell ref="K13:K15"/>
    <mergeCell ref="K16:K18"/>
    <mergeCell ref="I2:N2"/>
    <mergeCell ref="I3:N3"/>
    <mergeCell ref="C5:I5"/>
    <mergeCell ref="C7:C9"/>
    <mergeCell ref="D7:D9"/>
    <mergeCell ref="L8:L9"/>
    <mergeCell ref="A7:A36"/>
    <mergeCell ref="D13:D15"/>
    <mergeCell ref="C16:C18"/>
    <mergeCell ref="D29:D30"/>
    <mergeCell ref="D25:D26"/>
    <mergeCell ref="C25:C26"/>
    <mergeCell ref="C29:C30"/>
    <mergeCell ref="C34:C36"/>
    <mergeCell ref="K19:K20"/>
    <mergeCell ref="C21:C22"/>
    <mergeCell ref="D21:D22"/>
    <mergeCell ref="K21:K22"/>
    <mergeCell ref="C10:C12"/>
    <mergeCell ref="D10:D12"/>
    <mergeCell ref="D16:D18"/>
    <mergeCell ref="C13:C15"/>
    <mergeCell ref="N11:N36"/>
    <mergeCell ref="N8:N9"/>
    <mergeCell ref="D34:D36"/>
    <mergeCell ref="K34:K36"/>
    <mergeCell ref="C23:C24"/>
    <mergeCell ref="D23:D24"/>
    <mergeCell ref="K23:K24"/>
    <mergeCell ref="C31:C33"/>
    <mergeCell ref="D31:D33"/>
    <mergeCell ref="K31:K33"/>
    <mergeCell ref="K25:K26"/>
    <mergeCell ref="K27:K28"/>
    <mergeCell ref="K29:K30"/>
    <mergeCell ref="L14:L15"/>
    <mergeCell ref="C19:C20"/>
    <mergeCell ref="D19:D20"/>
  </mergeCells>
  <pageMargins left="0.11811023622047245" right="0.11811023622047245" top="0.15748031496062992" bottom="0.15748031496062992" header="0.11811023622047245" footer="0.19685039370078741"/>
  <pageSetup paperSize="9" scale="55" orientation="landscape" r:id="rId1"/>
  <rowBreaks count="1" manualBreakCount="1">
    <brk id="24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4"/>
  <sheetViews>
    <sheetView view="pageBreakPreview" topLeftCell="A19" zoomScale="85" zoomScaleNormal="70" zoomScaleSheetLayoutView="85" workbookViewId="0">
      <pane xSplit="3" topLeftCell="D1" activePane="topRight" state="frozen"/>
      <selection pane="topRight" activeCell="I3" sqref="I3:N3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s="240" customFormat="1" ht="18" customHeight="1" x14ac:dyDescent="0.25">
      <c r="I1" s="240" t="s">
        <v>167</v>
      </c>
      <c r="O1" s="3"/>
      <c r="P1" s="3"/>
    </row>
    <row r="2" spans="1:16" s="240" customFormat="1" ht="18.75" customHeigh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240" customFormat="1" ht="15" customHeigh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240" customFormat="1" ht="18.75" customHeight="1" x14ac:dyDescent="0.25">
      <c r="K4" s="240" t="s">
        <v>227</v>
      </c>
      <c r="O4" s="3"/>
      <c r="P4" s="3"/>
    </row>
    <row r="5" spans="1:16" s="240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240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39" t="s">
        <v>26</v>
      </c>
      <c r="K6" s="239" t="s">
        <v>27</v>
      </c>
      <c r="L6" s="239" t="s">
        <v>185</v>
      </c>
      <c r="M6" s="239" t="s">
        <v>186</v>
      </c>
      <c r="N6" s="29" t="s">
        <v>28</v>
      </c>
      <c r="O6" s="3"/>
      <c r="P6" s="3"/>
    </row>
    <row r="7" spans="1:16" s="240" customFormat="1" ht="70.5" customHeight="1" x14ac:dyDescent="0.25">
      <c r="A7" s="345" t="s">
        <v>53</v>
      </c>
      <c r="B7" s="384" t="s">
        <v>69</v>
      </c>
      <c r="C7" s="341" t="s">
        <v>70</v>
      </c>
      <c r="D7" s="344" t="s">
        <v>7</v>
      </c>
      <c r="E7" s="53" t="s">
        <v>8</v>
      </c>
      <c r="F7" s="284" t="s">
        <v>11</v>
      </c>
      <c r="G7" s="4" t="s">
        <v>12</v>
      </c>
      <c r="H7" s="8">
        <v>100</v>
      </c>
      <c r="I7" s="8">
        <v>100</v>
      </c>
      <c r="J7" s="5">
        <f t="shared" ref="J7:J44" si="0">I7/H7*100</f>
        <v>100</v>
      </c>
      <c r="K7" s="371">
        <f>((((J9+J8)/2)+J7)/2)</f>
        <v>94.356540084388186</v>
      </c>
      <c r="L7" s="371" t="s">
        <v>249</v>
      </c>
      <c r="M7" s="337" t="s">
        <v>213</v>
      </c>
      <c r="N7" s="296">
        <f>(K7+K10+K13+K16+K19+K21+K23+K27+K29+K31+K33+K36+K38+K40+K42+K25)/16</f>
        <v>99.049108713132341</v>
      </c>
      <c r="O7" s="3">
        <v>100</v>
      </c>
      <c r="P7" s="3"/>
    </row>
    <row r="8" spans="1:16" s="240" customFormat="1" x14ac:dyDescent="0.25">
      <c r="A8" s="346"/>
      <c r="B8" s="385"/>
      <c r="C8" s="342"/>
      <c r="D8" s="344"/>
      <c r="E8" s="53" t="s">
        <v>9</v>
      </c>
      <c r="F8" s="284" t="s">
        <v>14</v>
      </c>
      <c r="G8" s="4" t="s">
        <v>15</v>
      </c>
      <c r="H8" s="8">
        <v>6</v>
      </c>
      <c r="I8" s="8">
        <v>6</v>
      </c>
      <c r="J8" s="5">
        <f t="shared" si="0"/>
        <v>100</v>
      </c>
      <c r="K8" s="388"/>
      <c r="L8" s="388"/>
      <c r="M8" s="338"/>
      <c r="N8" s="283"/>
      <c r="O8" s="3">
        <f>(J8+J9)/2</f>
        <v>88.713080168776372</v>
      </c>
      <c r="P8" s="3">
        <f>(O7+O8)/2</f>
        <v>94.356540084388186</v>
      </c>
    </row>
    <row r="9" spans="1:16" s="240" customFormat="1" x14ac:dyDescent="0.25">
      <c r="A9" s="346"/>
      <c r="B9" s="386"/>
      <c r="C9" s="343"/>
      <c r="D9" s="344"/>
      <c r="E9" s="53" t="s">
        <v>9</v>
      </c>
      <c r="F9" s="284" t="s">
        <v>16</v>
      </c>
      <c r="G9" s="4" t="s">
        <v>17</v>
      </c>
      <c r="H9" s="8">
        <v>948</v>
      </c>
      <c r="I9" s="132">
        <v>734</v>
      </c>
      <c r="J9" s="5">
        <f t="shared" si="0"/>
        <v>77.426160337552744</v>
      </c>
      <c r="K9" s="388"/>
      <c r="L9" s="372"/>
      <c r="M9" s="338"/>
      <c r="N9" s="283"/>
      <c r="O9" s="3"/>
      <c r="P9" s="3"/>
    </row>
    <row r="10" spans="1:16" s="240" customFormat="1" ht="72" x14ac:dyDescent="0.25">
      <c r="A10" s="346"/>
      <c r="B10" s="384" t="s">
        <v>72</v>
      </c>
      <c r="C10" s="341" t="s">
        <v>71</v>
      </c>
      <c r="D10" s="344" t="s">
        <v>7</v>
      </c>
      <c r="E10" s="53" t="s">
        <v>8</v>
      </c>
      <c r="F10" s="284" t="s">
        <v>11</v>
      </c>
      <c r="G10" s="4" t="s">
        <v>12</v>
      </c>
      <c r="H10" s="8">
        <v>100</v>
      </c>
      <c r="I10" s="8">
        <v>100</v>
      </c>
      <c r="J10" s="5">
        <f t="shared" si="0"/>
        <v>100</v>
      </c>
      <c r="K10" s="371">
        <f>((((J12+J11)/2)+J10)/2)</f>
        <v>100</v>
      </c>
      <c r="L10" s="288"/>
      <c r="M10" s="338"/>
      <c r="N10" s="283" t="s">
        <v>234</v>
      </c>
      <c r="O10" s="3">
        <v>100</v>
      </c>
      <c r="P10" s="3"/>
    </row>
    <row r="11" spans="1:16" s="240" customFormat="1" ht="24" customHeight="1" x14ac:dyDescent="0.25">
      <c r="A11" s="346"/>
      <c r="B11" s="385"/>
      <c r="C11" s="342"/>
      <c r="D11" s="344"/>
      <c r="E11" s="53" t="s">
        <v>9</v>
      </c>
      <c r="F11" s="284" t="s">
        <v>14</v>
      </c>
      <c r="G11" s="4" t="s">
        <v>15</v>
      </c>
      <c r="H11" s="13">
        <v>6</v>
      </c>
      <c r="I11" s="13">
        <v>6</v>
      </c>
      <c r="J11" s="5">
        <f t="shared" si="0"/>
        <v>100</v>
      </c>
      <c r="K11" s="388"/>
      <c r="L11" s="337"/>
      <c r="M11" s="338"/>
      <c r="N11" s="131"/>
      <c r="O11" s="3">
        <f>(J11+J12)/2</f>
        <v>100</v>
      </c>
      <c r="P11" s="3">
        <f t="shared" ref="P11:P43" si="1">(O10+O11)/2</f>
        <v>100</v>
      </c>
    </row>
    <row r="12" spans="1:16" s="240" customFormat="1" x14ac:dyDescent="0.25">
      <c r="A12" s="346"/>
      <c r="B12" s="386"/>
      <c r="C12" s="343"/>
      <c r="D12" s="344"/>
      <c r="E12" s="53" t="s">
        <v>9</v>
      </c>
      <c r="F12" s="284" t="s">
        <v>16</v>
      </c>
      <c r="G12" s="4" t="s">
        <v>17</v>
      </c>
      <c r="H12" s="4">
        <v>948</v>
      </c>
      <c r="I12" s="145">
        <v>948</v>
      </c>
      <c r="J12" s="5">
        <f t="shared" si="0"/>
        <v>100</v>
      </c>
      <c r="K12" s="388"/>
      <c r="L12" s="339"/>
      <c r="M12" s="338"/>
      <c r="N12" s="131"/>
      <c r="O12" s="3"/>
      <c r="P12" s="3"/>
    </row>
    <row r="13" spans="1:16" s="240" customFormat="1" ht="30" customHeight="1" x14ac:dyDescent="0.25">
      <c r="A13" s="346"/>
      <c r="B13" s="396" t="s">
        <v>76</v>
      </c>
      <c r="C13" s="341" t="s">
        <v>134</v>
      </c>
      <c r="D13" s="344" t="s">
        <v>7</v>
      </c>
      <c r="E13" s="53" t="s">
        <v>8</v>
      </c>
      <c r="F13" s="200" t="s">
        <v>20</v>
      </c>
      <c r="G13" s="4" t="s">
        <v>12</v>
      </c>
      <c r="H13" s="8">
        <v>100</v>
      </c>
      <c r="I13" s="8">
        <v>100</v>
      </c>
      <c r="J13" s="5">
        <f t="shared" si="0"/>
        <v>100</v>
      </c>
      <c r="K13" s="371">
        <f>((((J15+J14)/2)+J13)/2)</f>
        <v>94.356540084388186</v>
      </c>
      <c r="L13" s="288"/>
      <c r="M13" s="338"/>
      <c r="N13" s="131"/>
      <c r="O13" s="3">
        <v>100</v>
      </c>
      <c r="P13" s="3"/>
    </row>
    <row r="14" spans="1:16" s="240" customFormat="1" x14ac:dyDescent="0.25">
      <c r="A14" s="346"/>
      <c r="B14" s="396"/>
      <c r="C14" s="342"/>
      <c r="D14" s="344"/>
      <c r="E14" s="53" t="s">
        <v>9</v>
      </c>
      <c r="F14" s="284" t="s">
        <v>14</v>
      </c>
      <c r="G14" s="4" t="s">
        <v>15</v>
      </c>
      <c r="H14" s="8">
        <v>6</v>
      </c>
      <c r="I14" s="8">
        <v>6</v>
      </c>
      <c r="J14" s="5">
        <f t="shared" si="0"/>
        <v>100</v>
      </c>
      <c r="K14" s="388"/>
      <c r="L14" s="288"/>
      <c r="M14" s="338"/>
      <c r="N14" s="131"/>
      <c r="O14" s="3">
        <f>(J14+J15)/2</f>
        <v>88.713080168776372</v>
      </c>
      <c r="P14" s="3">
        <f t="shared" si="1"/>
        <v>94.356540084388186</v>
      </c>
    </row>
    <row r="15" spans="1:16" s="240" customFormat="1" x14ac:dyDescent="0.25">
      <c r="A15" s="346"/>
      <c r="B15" s="396"/>
      <c r="C15" s="343"/>
      <c r="D15" s="344"/>
      <c r="E15" s="53" t="s">
        <v>9</v>
      </c>
      <c r="F15" s="284" t="s">
        <v>16</v>
      </c>
      <c r="G15" s="4" t="s">
        <v>17</v>
      </c>
      <c r="H15" s="8">
        <v>948</v>
      </c>
      <c r="I15" s="8">
        <v>734</v>
      </c>
      <c r="J15" s="5">
        <f t="shared" si="0"/>
        <v>77.426160337552744</v>
      </c>
      <c r="K15" s="388"/>
      <c r="L15" s="288"/>
      <c r="M15" s="338"/>
      <c r="N15" s="131"/>
      <c r="O15" s="3"/>
      <c r="P15" s="3"/>
    </row>
    <row r="16" spans="1:16" s="240" customFormat="1" ht="29.25" customHeight="1" x14ac:dyDescent="0.25">
      <c r="A16" s="346"/>
      <c r="B16" s="396" t="s">
        <v>77</v>
      </c>
      <c r="C16" s="344" t="s">
        <v>135</v>
      </c>
      <c r="D16" s="344" t="s">
        <v>7</v>
      </c>
      <c r="E16" s="53" t="s">
        <v>8</v>
      </c>
      <c r="F16" s="200" t="s">
        <v>20</v>
      </c>
      <c r="G16" s="4" t="s">
        <v>12</v>
      </c>
      <c r="H16" s="8">
        <v>100</v>
      </c>
      <c r="I16" s="8">
        <v>100</v>
      </c>
      <c r="J16" s="5">
        <f t="shared" si="0"/>
        <v>100</v>
      </c>
      <c r="K16" s="371">
        <f>((((J18+J17)/2)+J16)/2)</f>
        <v>94.356540084388186</v>
      </c>
      <c r="L16" s="371" t="s">
        <v>249</v>
      </c>
      <c r="M16" s="338"/>
      <c r="N16" s="131"/>
      <c r="O16" s="3">
        <v>100</v>
      </c>
      <c r="P16" s="3"/>
    </row>
    <row r="17" spans="1:16" s="240" customFormat="1" ht="15" customHeight="1" x14ac:dyDescent="0.25">
      <c r="A17" s="346"/>
      <c r="B17" s="396"/>
      <c r="C17" s="344"/>
      <c r="D17" s="344"/>
      <c r="E17" s="53" t="s">
        <v>9</v>
      </c>
      <c r="F17" s="284" t="s">
        <v>14</v>
      </c>
      <c r="G17" s="4" t="s">
        <v>15</v>
      </c>
      <c r="H17" s="13">
        <v>6</v>
      </c>
      <c r="I17" s="13">
        <v>6</v>
      </c>
      <c r="J17" s="5">
        <f t="shared" si="0"/>
        <v>100</v>
      </c>
      <c r="K17" s="388"/>
      <c r="L17" s="388"/>
      <c r="M17" s="338"/>
      <c r="N17" s="131"/>
      <c r="O17" s="3">
        <f>(J17+J18)/2</f>
        <v>88.713080168776372</v>
      </c>
      <c r="P17" s="3">
        <f t="shared" si="1"/>
        <v>94.356540084388186</v>
      </c>
    </row>
    <row r="18" spans="1:16" s="240" customFormat="1" x14ac:dyDescent="0.25">
      <c r="A18" s="346"/>
      <c r="B18" s="396"/>
      <c r="C18" s="344"/>
      <c r="D18" s="344"/>
      <c r="E18" s="53" t="s">
        <v>9</v>
      </c>
      <c r="F18" s="284" t="s">
        <v>16</v>
      </c>
      <c r="G18" s="4" t="s">
        <v>17</v>
      </c>
      <c r="H18" s="4">
        <v>948</v>
      </c>
      <c r="I18" s="145">
        <v>734</v>
      </c>
      <c r="J18" s="5">
        <f t="shared" si="0"/>
        <v>77.426160337552744</v>
      </c>
      <c r="K18" s="388"/>
      <c r="L18" s="372"/>
      <c r="M18" s="338"/>
      <c r="N18" s="131"/>
      <c r="O18" s="3"/>
      <c r="P18" s="3"/>
    </row>
    <row r="19" spans="1:16" s="240" customFormat="1" ht="39.75" customHeight="1" x14ac:dyDescent="0.25">
      <c r="A19" s="346"/>
      <c r="B19" s="384" t="s">
        <v>78</v>
      </c>
      <c r="C19" s="344" t="s">
        <v>35</v>
      </c>
      <c r="D19" s="344" t="s">
        <v>7</v>
      </c>
      <c r="E19" s="53" t="s">
        <v>8</v>
      </c>
      <c r="F19" s="284" t="s">
        <v>36</v>
      </c>
      <c r="G19" s="4" t="s">
        <v>12</v>
      </c>
      <c r="H19" s="16">
        <v>100</v>
      </c>
      <c r="I19" s="17">
        <v>100</v>
      </c>
      <c r="J19" s="5">
        <f t="shared" si="0"/>
        <v>100</v>
      </c>
      <c r="K19" s="371">
        <f>(J19+J20)/2</f>
        <v>100</v>
      </c>
      <c r="L19" s="288" t="s">
        <v>227</v>
      </c>
      <c r="M19" s="338"/>
      <c r="N19" s="131"/>
      <c r="O19" s="3">
        <v>100</v>
      </c>
      <c r="P19" s="3"/>
    </row>
    <row r="20" spans="1:16" s="240" customFormat="1" x14ac:dyDescent="0.25">
      <c r="A20" s="346"/>
      <c r="B20" s="386"/>
      <c r="C20" s="344"/>
      <c r="D20" s="344"/>
      <c r="E20" s="53" t="s">
        <v>9</v>
      </c>
      <c r="F20" s="284" t="s">
        <v>14</v>
      </c>
      <c r="G20" s="4" t="s">
        <v>15</v>
      </c>
      <c r="H20" s="8">
        <v>18</v>
      </c>
      <c r="I20" s="8">
        <v>18</v>
      </c>
      <c r="J20" s="5">
        <f t="shared" si="0"/>
        <v>100</v>
      </c>
      <c r="K20" s="388"/>
      <c r="L20" s="288"/>
      <c r="M20" s="338"/>
      <c r="N20" s="131"/>
      <c r="O20" s="3">
        <v>100</v>
      </c>
      <c r="P20" s="19">
        <f t="shared" si="1"/>
        <v>100</v>
      </c>
    </row>
    <row r="21" spans="1:16" s="240" customFormat="1" ht="37.5" customHeight="1" x14ac:dyDescent="0.25">
      <c r="A21" s="346"/>
      <c r="B21" s="384" t="s">
        <v>80</v>
      </c>
      <c r="C21" s="344" t="s">
        <v>82</v>
      </c>
      <c r="D21" s="344" t="s">
        <v>7</v>
      </c>
      <c r="E21" s="53" t="s">
        <v>8</v>
      </c>
      <c r="F21" s="284" t="s">
        <v>36</v>
      </c>
      <c r="G21" s="4" t="s">
        <v>12</v>
      </c>
      <c r="H21" s="8">
        <v>100</v>
      </c>
      <c r="I21" s="8">
        <v>100</v>
      </c>
      <c r="J21" s="5">
        <f t="shared" si="0"/>
        <v>100</v>
      </c>
      <c r="K21" s="371">
        <f t="shared" ref="K21" si="2">(J21+J22)/2</f>
        <v>100</v>
      </c>
      <c r="L21" s="288"/>
      <c r="M21" s="338"/>
      <c r="N21" s="131"/>
      <c r="O21" s="3">
        <v>100</v>
      </c>
      <c r="P21" s="3"/>
    </row>
    <row r="22" spans="1:16" s="240" customFormat="1" ht="24" customHeight="1" x14ac:dyDescent="0.25">
      <c r="A22" s="346"/>
      <c r="B22" s="386"/>
      <c r="C22" s="344"/>
      <c r="D22" s="344"/>
      <c r="E22" s="53" t="s">
        <v>9</v>
      </c>
      <c r="F22" s="284" t="s">
        <v>14</v>
      </c>
      <c r="G22" s="4" t="s">
        <v>15</v>
      </c>
      <c r="H22" s="8">
        <v>3</v>
      </c>
      <c r="I22" s="8">
        <v>3</v>
      </c>
      <c r="J22" s="5">
        <f t="shared" si="0"/>
        <v>100</v>
      </c>
      <c r="K22" s="388"/>
      <c r="L22" s="288"/>
      <c r="M22" s="338"/>
      <c r="N22" s="131"/>
      <c r="O22" s="3">
        <f>J22</f>
        <v>100</v>
      </c>
      <c r="P22" s="3">
        <f t="shared" si="1"/>
        <v>100</v>
      </c>
    </row>
    <row r="23" spans="1:16" s="240" customFormat="1" ht="40.5" customHeight="1" x14ac:dyDescent="0.25">
      <c r="A23" s="346"/>
      <c r="B23" s="380" t="s">
        <v>79</v>
      </c>
      <c r="C23" s="344" t="s">
        <v>142</v>
      </c>
      <c r="D23" s="344" t="s">
        <v>7</v>
      </c>
      <c r="E23" s="53" t="s">
        <v>8</v>
      </c>
      <c r="F23" s="284" t="s">
        <v>38</v>
      </c>
      <c r="G23" s="4" t="s">
        <v>12</v>
      </c>
      <c r="H23" s="8">
        <v>100</v>
      </c>
      <c r="I23" s="8">
        <v>100</v>
      </c>
      <c r="J23" s="5">
        <f t="shared" si="0"/>
        <v>100</v>
      </c>
      <c r="K23" s="371">
        <f t="shared" ref="K23:K25" si="3">(J23+J24)/2</f>
        <v>100</v>
      </c>
      <c r="L23" s="288"/>
      <c r="M23" s="338"/>
      <c r="N23" s="131"/>
      <c r="O23" s="3">
        <v>100</v>
      </c>
      <c r="P23" s="3"/>
    </row>
    <row r="24" spans="1:16" s="240" customFormat="1" x14ac:dyDescent="0.25">
      <c r="A24" s="346"/>
      <c r="B24" s="381"/>
      <c r="C24" s="344"/>
      <c r="D24" s="344"/>
      <c r="E24" s="53" t="s">
        <v>9</v>
      </c>
      <c r="F24" s="284" t="s">
        <v>14</v>
      </c>
      <c r="G24" s="4" t="s">
        <v>15</v>
      </c>
      <c r="H24" s="8">
        <v>1</v>
      </c>
      <c r="I24" s="8">
        <v>1</v>
      </c>
      <c r="J24" s="5">
        <f t="shared" si="0"/>
        <v>100</v>
      </c>
      <c r="K24" s="388"/>
      <c r="L24" s="288"/>
      <c r="M24" s="338"/>
      <c r="N24" s="131"/>
      <c r="O24" s="3">
        <f>J24</f>
        <v>100</v>
      </c>
      <c r="P24" s="3">
        <f t="shared" si="1"/>
        <v>100</v>
      </c>
    </row>
    <row r="25" spans="1:16" s="240" customFormat="1" ht="39" customHeight="1" x14ac:dyDescent="0.25">
      <c r="A25" s="346"/>
      <c r="B25" s="289"/>
      <c r="C25" s="344" t="s">
        <v>250</v>
      </c>
      <c r="D25" s="344" t="s">
        <v>7</v>
      </c>
      <c r="E25" s="53" t="s">
        <v>8</v>
      </c>
      <c r="F25" s="284" t="s">
        <v>38</v>
      </c>
      <c r="G25" s="4" t="s">
        <v>12</v>
      </c>
      <c r="H25" s="8">
        <v>100</v>
      </c>
      <c r="I25" s="8">
        <v>100</v>
      </c>
      <c r="J25" s="5">
        <f t="shared" si="0"/>
        <v>100</v>
      </c>
      <c r="K25" s="371">
        <f t="shared" si="3"/>
        <v>100</v>
      </c>
      <c r="L25" s="288"/>
      <c r="M25" s="338"/>
      <c r="N25" s="131"/>
      <c r="O25" s="3"/>
      <c r="P25" s="3"/>
    </row>
    <row r="26" spans="1:16" s="240" customFormat="1" x14ac:dyDescent="0.25">
      <c r="A26" s="346"/>
      <c r="B26" s="289"/>
      <c r="C26" s="344"/>
      <c r="D26" s="344"/>
      <c r="E26" s="53" t="s">
        <v>9</v>
      </c>
      <c r="F26" s="284" t="s">
        <v>14</v>
      </c>
      <c r="G26" s="4" t="s">
        <v>15</v>
      </c>
      <c r="H26" s="8">
        <v>1</v>
      </c>
      <c r="I26" s="8">
        <v>1</v>
      </c>
      <c r="J26" s="5">
        <f t="shared" si="0"/>
        <v>100</v>
      </c>
      <c r="K26" s="388"/>
      <c r="L26" s="288"/>
      <c r="M26" s="338"/>
      <c r="N26" s="131"/>
      <c r="O26" s="3"/>
      <c r="P26" s="3"/>
    </row>
    <row r="27" spans="1:16" s="240" customFormat="1" ht="37.5" customHeight="1" x14ac:dyDescent="0.25">
      <c r="A27" s="346"/>
      <c r="B27" s="380" t="s">
        <v>84</v>
      </c>
      <c r="C27" s="344" t="s">
        <v>37</v>
      </c>
      <c r="D27" s="344" t="s">
        <v>7</v>
      </c>
      <c r="E27" s="53" t="s">
        <v>8</v>
      </c>
      <c r="F27" s="284" t="s">
        <v>38</v>
      </c>
      <c r="G27" s="4" t="s">
        <v>12</v>
      </c>
      <c r="H27" s="8">
        <v>100</v>
      </c>
      <c r="I27" s="8">
        <v>100</v>
      </c>
      <c r="J27" s="5">
        <f t="shared" si="0"/>
        <v>100</v>
      </c>
      <c r="K27" s="371">
        <f t="shared" ref="K27" si="4">(J27+J28)/2</f>
        <v>100</v>
      </c>
      <c r="L27" s="288"/>
      <c r="M27" s="338"/>
      <c r="N27" s="131"/>
      <c r="O27" s="3">
        <v>100</v>
      </c>
      <c r="P27" s="3"/>
    </row>
    <row r="28" spans="1:16" s="240" customFormat="1" x14ac:dyDescent="0.25">
      <c r="A28" s="346"/>
      <c r="B28" s="381"/>
      <c r="C28" s="344"/>
      <c r="D28" s="344"/>
      <c r="E28" s="53" t="s">
        <v>9</v>
      </c>
      <c r="F28" s="284" t="s">
        <v>14</v>
      </c>
      <c r="G28" s="4" t="s">
        <v>15</v>
      </c>
      <c r="H28" s="8">
        <v>22</v>
      </c>
      <c r="I28" s="8">
        <v>22</v>
      </c>
      <c r="J28" s="5">
        <f t="shared" si="0"/>
        <v>100</v>
      </c>
      <c r="K28" s="388"/>
      <c r="L28" s="288"/>
      <c r="M28" s="338"/>
      <c r="N28" s="131"/>
      <c r="O28" s="3">
        <v>100</v>
      </c>
      <c r="P28" s="3">
        <f t="shared" si="1"/>
        <v>100</v>
      </c>
    </row>
    <row r="29" spans="1:16" s="240" customFormat="1" ht="40.5" customHeight="1" x14ac:dyDescent="0.25">
      <c r="A29" s="346"/>
      <c r="B29" s="384" t="s">
        <v>83</v>
      </c>
      <c r="C29" s="344" t="s">
        <v>102</v>
      </c>
      <c r="D29" s="344" t="s">
        <v>7</v>
      </c>
      <c r="E29" s="53" t="s">
        <v>8</v>
      </c>
      <c r="F29" s="284" t="s">
        <v>38</v>
      </c>
      <c r="G29" s="4" t="s">
        <v>12</v>
      </c>
      <c r="H29" s="8">
        <v>100</v>
      </c>
      <c r="I29" s="8">
        <v>100</v>
      </c>
      <c r="J29" s="5">
        <f t="shared" si="0"/>
        <v>100</v>
      </c>
      <c r="K29" s="371">
        <f t="shared" ref="K29:K31" si="5">(J29+J30)/2</f>
        <v>100</v>
      </c>
      <c r="L29" s="288"/>
      <c r="M29" s="338"/>
      <c r="N29" s="131"/>
      <c r="O29" s="3">
        <v>100</v>
      </c>
      <c r="P29" s="3"/>
    </row>
    <row r="30" spans="1:16" s="240" customFormat="1" x14ac:dyDescent="0.25">
      <c r="A30" s="346"/>
      <c r="B30" s="386"/>
      <c r="C30" s="344"/>
      <c r="D30" s="344"/>
      <c r="E30" s="53" t="s">
        <v>9</v>
      </c>
      <c r="F30" s="284" t="s">
        <v>14</v>
      </c>
      <c r="G30" s="4" t="s">
        <v>15</v>
      </c>
      <c r="H30" s="8">
        <v>4</v>
      </c>
      <c r="I30" s="8">
        <v>4</v>
      </c>
      <c r="J30" s="5">
        <f t="shared" si="0"/>
        <v>100</v>
      </c>
      <c r="K30" s="388"/>
      <c r="L30" s="288"/>
      <c r="M30" s="338"/>
      <c r="N30" s="131"/>
      <c r="O30" s="3">
        <f>J30</f>
        <v>100</v>
      </c>
      <c r="P30" s="3">
        <f t="shared" si="1"/>
        <v>100</v>
      </c>
    </row>
    <row r="31" spans="1:16" s="240" customFormat="1" ht="40.5" customHeight="1" x14ac:dyDescent="0.25">
      <c r="A31" s="346"/>
      <c r="B31" s="384" t="s">
        <v>85</v>
      </c>
      <c r="C31" s="344" t="s">
        <v>40</v>
      </c>
      <c r="D31" s="344" t="s">
        <v>7</v>
      </c>
      <c r="E31" s="53" t="s">
        <v>8</v>
      </c>
      <c r="F31" s="284" t="s">
        <v>41</v>
      </c>
      <c r="G31" s="4" t="s">
        <v>12</v>
      </c>
      <c r="H31" s="8">
        <v>100</v>
      </c>
      <c r="I31" s="8">
        <v>100</v>
      </c>
      <c r="J31" s="5">
        <f t="shared" si="0"/>
        <v>100</v>
      </c>
      <c r="K31" s="371">
        <f t="shared" si="5"/>
        <v>100</v>
      </c>
      <c r="L31" s="288"/>
      <c r="M31" s="338"/>
      <c r="N31" s="131"/>
      <c r="O31" s="3">
        <v>100</v>
      </c>
      <c r="P31" s="3"/>
    </row>
    <row r="32" spans="1:16" s="240" customFormat="1" x14ac:dyDescent="0.25">
      <c r="A32" s="346"/>
      <c r="B32" s="386"/>
      <c r="C32" s="344"/>
      <c r="D32" s="344"/>
      <c r="E32" s="53" t="s">
        <v>9</v>
      </c>
      <c r="F32" s="284" t="s">
        <v>14</v>
      </c>
      <c r="G32" s="4" t="s">
        <v>15</v>
      </c>
      <c r="H32" s="8">
        <v>11</v>
      </c>
      <c r="I32" s="8">
        <v>11</v>
      </c>
      <c r="J32" s="5">
        <f t="shared" si="0"/>
        <v>100</v>
      </c>
      <c r="K32" s="388"/>
      <c r="L32" s="288"/>
      <c r="M32" s="338"/>
      <c r="N32" s="131"/>
      <c r="O32" s="3">
        <f>J32</f>
        <v>100</v>
      </c>
      <c r="P32" s="3">
        <f t="shared" si="1"/>
        <v>100</v>
      </c>
    </row>
    <row r="33" spans="1:16" s="240" customFormat="1" ht="24" x14ac:dyDescent="0.25">
      <c r="A33" s="346"/>
      <c r="B33" s="384" t="s">
        <v>122</v>
      </c>
      <c r="C33" s="341" t="s">
        <v>43</v>
      </c>
      <c r="D33" s="341" t="s">
        <v>7</v>
      </c>
      <c r="E33" s="53" t="s">
        <v>8</v>
      </c>
      <c r="F33" s="284" t="s">
        <v>44</v>
      </c>
      <c r="G33" s="4" t="s">
        <v>12</v>
      </c>
      <c r="H33" s="17">
        <v>100</v>
      </c>
      <c r="I33" s="17">
        <v>100</v>
      </c>
      <c r="J33" s="5">
        <f t="shared" si="0"/>
        <v>100</v>
      </c>
      <c r="K33" s="371">
        <f>((((J35+J34)/2)+J33)/2)</f>
        <v>101.71611915695279</v>
      </c>
      <c r="L33" s="371" t="s">
        <v>251</v>
      </c>
      <c r="M33" s="338"/>
      <c r="N33" s="131"/>
      <c r="O33" s="3">
        <v>100</v>
      </c>
      <c r="P33" s="3"/>
    </row>
    <row r="34" spans="1:16" s="240" customFormat="1" x14ac:dyDescent="0.25">
      <c r="A34" s="346"/>
      <c r="B34" s="385"/>
      <c r="C34" s="342"/>
      <c r="D34" s="342"/>
      <c r="E34" s="53" t="s">
        <v>9</v>
      </c>
      <c r="F34" s="284" t="s">
        <v>14</v>
      </c>
      <c r="G34" s="4" t="s">
        <v>15</v>
      </c>
      <c r="H34" s="8">
        <v>57</v>
      </c>
      <c r="I34" s="132">
        <v>59</v>
      </c>
      <c r="J34" s="5">
        <f t="shared" si="0"/>
        <v>103.50877192982458</v>
      </c>
      <c r="K34" s="388"/>
      <c r="L34" s="388"/>
      <c r="M34" s="338"/>
      <c r="N34" s="131"/>
      <c r="O34" s="3">
        <f t="shared" ref="O34:O43" si="6">(J34+J35)/2</f>
        <v>103.43223831390557</v>
      </c>
      <c r="P34" s="3">
        <f t="shared" si="1"/>
        <v>101.71611915695279</v>
      </c>
    </row>
    <row r="35" spans="1:16" s="240" customFormat="1" x14ac:dyDescent="0.25">
      <c r="A35" s="346"/>
      <c r="B35" s="386"/>
      <c r="C35" s="343"/>
      <c r="D35" s="343"/>
      <c r="E35" s="53" t="s">
        <v>9</v>
      </c>
      <c r="F35" s="284" t="s">
        <v>124</v>
      </c>
      <c r="G35" s="4" t="s">
        <v>46</v>
      </c>
      <c r="H35" s="8">
        <v>447</v>
      </c>
      <c r="I35" s="132">
        <v>462</v>
      </c>
      <c r="J35" s="5">
        <f t="shared" si="0"/>
        <v>103.35570469798658</v>
      </c>
      <c r="K35" s="388"/>
      <c r="L35" s="372"/>
      <c r="M35" s="338"/>
      <c r="N35" s="131"/>
      <c r="O35" s="3"/>
      <c r="P35" s="3"/>
    </row>
    <row r="36" spans="1:16" s="20" customFormat="1" ht="30.75" customHeight="1" x14ac:dyDescent="0.25">
      <c r="A36" s="346"/>
      <c r="B36" s="396" t="s">
        <v>103</v>
      </c>
      <c r="C36" s="389" t="s">
        <v>147</v>
      </c>
      <c r="D36" s="389" t="s">
        <v>7</v>
      </c>
      <c r="E36" s="53" t="s">
        <v>8</v>
      </c>
      <c r="F36" s="284" t="s">
        <v>123</v>
      </c>
      <c r="G36" s="21" t="s">
        <v>12</v>
      </c>
      <c r="H36" s="8">
        <v>100</v>
      </c>
      <c r="I36" s="8">
        <v>100</v>
      </c>
      <c r="J36" s="5">
        <f t="shared" si="0"/>
        <v>100</v>
      </c>
      <c r="K36" s="371">
        <f t="shared" ref="K36:K40" si="7">(J36+J37)/2</f>
        <v>100</v>
      </c>
      <c r="L36" s="288"/>
      <c r="M36" s="338"/>
      <c r="N36" s="131"/>
      <c r="O36" s="3">
        <v>100</v>
      </c>
      <c r="P36" s="3"/>
    </row>
    <row r="37" spans="1:16" s="20" customFormat="1" x14ac:dyDescent="0.25">
      <c r="A37" s="346"/>
      <c r="B37" s="396"/>
      <c r="C37" s="389"/>
      <c r="D37" s="389"/>
      <c r="E37" s="53" t="s">
        <v>9</v>
      </c>
      <c r="F37" s="291" t="s">
        <v>14</v>
      </c>
      <c r="G37" s="21" t="s">
        <v>15</v>
      </c>
      <c r="H37" s="8">
        <v>7</v>
      </c>
      <c r="I37" s="8">
        <v>7</v>
      </c>
      <c r="J37" s="5">
        <f t="shared" si="0"/>
        <v>100</v>
      </c>
      <c r="K37" s="388"/>
      <c r="L37" s="288" t="s">
        <v>227</v>
      </c>
      <c r="M37" s="338"/>
      <c r="N37" s="131"/>
      <c r="O37" s="3">
        <f>J37</f>
        <v>100</v>
      </c>
      <c r="P37" s="3">
        <f t="shared" si="1"/>
        <v>100</v>
      </c>
    </row>
    <row r="38" spans="1:16" s="20" customFormat="1" ht="25.5" customHeight="1" x14ac:dyDescent="0.25">
      <c r="A38" s="346"/>
      <c r="B38" s="396" t="s">
        <v>103</v>
      </c>
      <c r="C38" s="389" t="s">
        <v>148</v>
      </c>
      <c r="D38" s="389" t="s">
        <v>7</v>
      </c>
      <c r="E38" s="53" t="s">
        <v>8</v>
      </c>
      <c r="F38" s="284" t="s">
        <v>123</v>
      </c>
      <c r="G38" s="21" t="s">
        <v>12</v>
      </c>
      <c r="H38" s="8">
        <v>100</v>
      </c>
      <c r="I38" s="8">
        <v>100</v>
      </c>
      <c r="J38" s="5">
        <f t="shared" si="0"/>
        <v>100</v>
      </c>
      <c r="K38" s="371">
        <f t="shared" si="7"/>
        <v>100</v>
      </c>
      <c r="L38" s="288"/>
      <c r="M38" s="338"/>
      <c r="N38" s="131"/>
      <c r="O38" s="3">
        <v>100</v>
      </c>
      <c r="P38" s="3"/>
    </row>
    <row r="39" spans="1:16" s="20" customFormat="1" x14ac:dyDescent="0.25">
      <c r="A39" s="346"/>
      <c r="B39" s="396"/>
      <c r="C39" s="389"/>
      <c r="D39" s="389"/>
      <c r="E39" s="53" t="s">
        <v>9</v>
      </c>
      <c r="F39" s="291" t="s">
        <v>14</v>
      </c>
      <c r="G39" s="21" t="s">
        <v>15</v>
      </c>
      <c r="H39" s="8">
        <v>6</v>
      </c>
      <c r="I39" s="8">
        <v>6</v>
      </c>
      <c r="J39" s="5">
        <f t="shared" si="0"/>
        <v>100</v>
      </c>
      <c r="K39" s="388"/>
      <c r="L39" s="288"/>
      <c r="M39" s="338"/>
      <c r="N39" s="131"/>
      <c r="O39" s="3">
        <f>J39</f>
        <v>100</v>
      </c>
      <c r="P39" s="3">
        <f t="shared" si="1"/>
        <v>100</v>
      </c>
    </row>
    <row r="40" spans="1:16" s="240" customFormat="1" ht="36" customHeight="1" x14ac:dyDescent="0.25">
      <c r="A40" s="346"/>
      <c r="B40" s="373" t="s">
        <v>94</v>
      </c>
      <c r="C40" s="341" t="s">
        <v>93</v>
      </c>
      <c r="D40" s="341" t="s">
        <v>86</v>
      </c>
      <c r="E40" s="53" t="s">
        <v>8</v>
      </c>
      <c r="F40" s="298" t="s">
        <v>89</v>
      </c>
      <c r="G40" s="45" t="s">
        <v>12</v>
      </c>
      <c r="H40" s="32">
        <v>100</v>
      </c>
      <c r="I40" s="32">
        <v>100</v>
      </c>
      <c r="J40" s="5">
        <f t="shared" si="0"/>
        <v>100</v>
      </c>
      <c r="K40" s="371">
        <f t="shared" si="7"/>
        <v>100</v>
      </c>
      <c r="L40" s="288"/>
      <c r="M40" s="338"/>
      <c r="N40" s="131"/>
      <c r="O40" s="3">
        <v>100</v>
      </c>
      <c r="P40" s="3"/>
    </row>
    <row r="41" spans="1:16" s="240" customFormat="1" x14ac:dyDescent="0.25">
      <c r="A41" s="346"/>
      <c r="B41" s="375"/>
      <c r="C41" s="343"/>
      <c r="D41" s="343"/>
      <c r="E41" s="53" t="s">
        <v>9</v>
      </c>
      <c r="F41" s="298" t="s">
        <v>95</v>
      </c>
      <c r="G41" s="45" t="s">
        <v>15</v>
      </c>
      <c r="H41" s="25">
        <v>13</v>
      </c>
      <c r="I41" s="25">
        <v>13</v>
      </c>
      <c r="J41" s="5">
        <f t="shared" si="0"/>
        <v>100</v>
      </c>
      <c r="K41" s="372"/>
      <c r="L41" s="288"/>
      <c r="M41" s="338"/>
      <c r="N41" s="131"/>
      <c r="O41" s="3">
        <v>100</v>
      </c>
      <c r="P41" s="3">
        <f t="shared" si="1"/>
        <v>100</v>
      </c>
    </row>
    <row r="42" spans="1:16" s="240" customFormat="1" ht="33.75" customHeight="1" x14ac:dyDescent="0.25">
      <c r="A42" s="346"/>
      <c r="B42" s="290" t="s">
        <v>87</v>
      </c>
      <c r="C42" s="341" t="s">
        <v>88</v>
      </c>
      <c r="D42" s="341" t="s">
        <v>86</v>
      </c>
      <c r="E42" s="53" t="s">
        <v>8</v>
      </c>
      <c r="F42" s="284" t="s">
        <v>123</v>
      </c>
      <c r="G42" s="6" t="s">
        <v>12</v>
      </c>
      <c r="H42" s="14">
        <v>100</v>
      </c>
      <c r="I42" s="14">
        <v>100</v>
      </c>
      <c r="J42" s="5">
        <f t="shared" si="0"/>
        <v>100</v>
      </c>
      <c r="K42" s="368">
        <f>((((J44+J43)/2)+J42)/2)</f>
        <v>100</v>
      </c>
      <c r="L42" s="294"/>
      <c r="M42" s="338"/>
      <c r="N42" s="131"/>
      <c r="O42" s="3">
        <v>100</v>
      </c>
      <c r="P42" s="3"/>
    </row>
    <row r="43" spans="1:16" s="240" customFormat="1" x14ac:dyDescent="0.25">
      <c r="A43" s="346"/>
      <c r="B43" s="384"/>
      <c r="C43" s="342"/>
      <c r="D43" s="342"/>
      <c r="E43" s="53" t="s">
        <v>9</v>
      </c>
      <c r="F43" s="284" t="s">
        <v>127</v>
      </c>
      <c r="G43" s="6" t="s">
        <v>101</v>
      </c>
      <c r="H43" s="14">
        <v>1</v>
      </c>
      <c r="I43" s="14">
        <v>1</v>
      </c>
      <c r="J43" s="5">
        <f t="shared" si="0"/>
        <v>100</v>
      </c>
      <c r="K43" s="368"/>
      <c r="L43" s="294"/>
      <c r="M43" s="338"/>
      <c r="N43" s="131"/>
      <c r="O43" s="3">
        <f t="shared" si="6"/>
        <v>100</v>
      </c>
      <c r="P43" s="3">
        <f t="shared" si="1"/>
        <v>100</v>
      </c>
    </row>
    <row r="44" spans="1:16" s="240" customFormat="1" x14ac:dyDescent="0.25">
      <c r="A44" s="347"/>
      <c r="B44" s="386"/>
      <c r="C44" s="343"/>
      <c r="D44" s="343"/>
      <c r="E44" s="53" t="s">
        <v>9</v>
      </c>
      <c r="F44" s="284" t="s">
        <v>128</v>
      </c>
      <c r="G44" s="6" t="s">
        <v>101</v>
      </c>
      <c r="H44" s="14">
        <v>3</v>
      </c>
      <c r="I44" s="14">
        <v>3</v>
      </c>
      <c r="J44" s="5">
        <f t="shared" si="0"/>
        <v>100</v>
      </c>
      <c r="K44" s="369"/>
      <c r="L44" s="294"/>
      <c r="M44" s="339"/>
      <c r="N44" s="133"/>
      <c r="O44" s="3"/>
      <c r="P44" s="3"/>
    </row>
  </sheetData>
  <mergeCells count="72">
    <mergeCell ref="B16:B18"/>
    <mergeCell ref="B38:B39"/>
    <mergeCell ref="C38:C39"/>
    <mergeCell ref="D38:D39"/>
    <mergeCell ref="K38:K39"/>
    <mergeCell ref="B23:B24"/>
    <mergeCell ref="B21:B22"/>
    <mergeCell ref="B31:B32"/>
    <mergeCell ref="C31:C32"/>
    <mergeCell ref="B33:B35"/>
    <mergeCell ref="C33:C35"/>
    <mergeCell ref="D16:D18"/>
    <mergeCell ref="D23:D24"/>
    <mergeCell ref="K23:K24"/>
    <mergeCell ref="D21:D22"/>
    <mergeCell ref="D19:D20"/>
    <mergeCell ref="B43:B44"/>
    <mergeCell ref="C42:C44"/>
    <mergeCell ref="D42:D44"/>
    <mergeCell ref="C25:C26"/>
    <mergeCell ref="C27:C28"/>
    <mergeCell ref="D31:D32"/>
    <mergeCell ref="D33:D35"/>
    <mergeCell ref="B40:B41"/>
    <mergeCell ref="C40:C41"/>
    <mergeCell ref="D40:D41"/>
    <mergeCell ref="K40:K41"/>
    <mergeCell ref="C13:C15"/>
    <mergeCell ref="C23:C24"/>
    <mergeCell ref="C21:C22"/>
    <mergeCell ref="K13:K15"/>
    <mergeCell ref="K19:K20"/>
    <mergeCell ref="K21:K22"/>
    <mergeCell ref="D13:D15"/>
    <mergeCell ref="K31:K32"/>
    <mergeCell ref="K27:K28"/>
    <mergeCell ref="K29:K30"/>
    <mergeCell ref="K25:K26"/>
    <mergeCell ref="K33:K35"/>
    <mergeCell ref="C19:C20"/>
    <mergeCell ref="I2:N2"/>
    <mergeCell ref="I3:N3"/>
    <mergeCell ref="C5:I5"/>
    <mergeCell ref="K7:K9"/>
    <mergeCell ref="M7:M44"/>
    <mergeCell ref="L11:L12"/>
    <mergeCell ref="K36:K37"/>
    <mergeCell ref="K16:K18"/>
    <mergeCell ref="K10:K12"/>
    <mergeCell ref="C29:C30"/>
    <mergeCell ref="D29:D30"/>
    <mergeCell ref="C7:C9"/>
    <mergeCell ref="L7:L9"/>
    <mergeCell ref="K42:K44"/>
    <mergeCell ref="D7:D9"/>
    <mergeCell ref="C10:C12"/>
    <mergeCell ref="L16:L18"/>
    <mergeCell ref="L33:L35"/>
    <mergeCell ref="A7:A44"/>
    <mergeCell ref="D25:D26"/>
    <mergeCell ref="B36:B37"/>
    <mergeCell ref="C36:C37"/>
    <mergeCell ref="D36:D37"/>
    <mergeCell ref="B29:B30"/>
    <mergeCell ref="B27:B28"/>
    <mergeCell ref="B7:B9"/>
    <mergeCell ref="B10:B12"/>
    <mergeCell ref="B13:B15"/>
    <mergeCell ref="B19:B20"/>
    <mergeCell ref="D27:D28"/>
    <mergeCell ref="C16:C18"/>
    <mergeCell ref="D10:D12"/>
  </mergeCells>
  <pageMargins left="0.11811023622047245" right="0.11811023622047245" top="0.15748031496062992" bottom="0.15748031496062992" header="0" footer="0"/>
  <pageSetup paperSize="9" scale="59" fitToHeight="0" orientation="landscape" r:id="rId1"/>
  <rowBreaks count="1" manualBreakCount="1">
    <brk id="28" max="1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0"/>
  <sheetViews>
    <sheetView view="pageBreakPreview" zoomScale="85" zoomScaleNormal="70" zoomScaleSheetLayoutView="85" workbookViewId="0">
      <pane xSplit="3" topLeftCell="D1" activePane="topRight" state="frozen"/>
      <selection pane="topRight" activeCell="J28" sqref="J28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s="277" customFormat="1" x14ac:dyDescent="0.25">
      <c r="I1" s="277" t="s">
        <v>168</v>
      </c>
      <c r="O1" s="3"/>
      <c r="P1" s="3"/>
    </row>
    <row r="2" spans="1:16" s="277" customForma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277" customFormat="1" ht="18.75" customHeigh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277" customFormat="1" ht="18.75" customHeight="1" x14ac:dyDescent="0.25">
      <c r="O4" s="3"/>
      <c r="P4" s="3"/>
    </row>
    <row r="5" spans="1:16" s="277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277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192" t="s">
        <v>6</v>
      </c>
      <c r="J6" s="274" t="s">
        <v>26</v>
      </c>
      <c r="K6" s="274" t="s">
        <v>27</v>
      </c>
      <c r="L6" s="274" t="s">
        <v>185</v>
      </c>
      <c r="M6" s="273" t="s">
        <v>186</v>
      </c>
      <c r="N6" s="29" t="s">
        <v>28</v>
      </c>
      <c r="O6" s="3"/>
      <c r="P6" s="3"/>
    </row>
    <row r="7" spans="1:16" s="277" customFormat="1" ht="51" customHeight="1" x14ac:dyDescent="0.25">
      <c r="A7" s="398" t="s">
        <v>50</v>
      </c>
      <c r="B7" s="373" t="s">
        <v>69</v>
      </c>
      <c r="C7" s="344" t="s">
        <v>70</v>
      </c>
      <c r="D7" s="344" t="s">
        <v>7</v>
      </c>
      <c r="E7" s="53" t="s">
        <v>8</v>
      </c>
      <c r="F7" s="279" t="s">
        <v>11</v>
      </c>
      <c r="G7" s="4" t="s">
        <v>12</v>
      </c>
      <c r="H7" s="8">
        <v>100</v>
      </c>
      <c r="I7" s="132">
        <v>100</v>
      </c>
      <c r="J7" s="85">
        <f t="shared" ref="J7:J29" si="0">I7/H7*100</f>
        <v>100</v>
      </c>
      <c r="K7" s="397">
        <f>((((J9+J8)/2)+J7)/2)</f>
        <v>100</v>
      </c>
      <c r="L7" s="280"/>
      <c r="M7" s="278" t="s">
        <v>213</v>
      </c>
      <c r="N7" s="278">
        <f>(K7+K10+K13+K16+K19+K21+K23+K25+K27)/9</f>
        <v>99.741105506178769</v>
      </c>
      <c r="O7" s="3">
        <v>100</v>
      </c>
      <c r="P7" s="3"/>
    </row>
    <row r="8" spans="1:16" s="277" customFormat="1" ht="30.75" customHeight="1" x14ac:dyDescent="0.25">
      <c r="A8" s="399"/>
      <c r="B8" s="374"/>
      <c r="C8" s="344"/>
      <c r="D8" s="344"/>
      <c r="E8" s="53" t="s">
        <v>9</v>
      </c>
      <c r="F8" s="279" t="s">
        <v>14</v>
      </c>
      <c r="G8" s="4" t="s">
        <v>15</v>
      </c>
      <c r="H8" s="8">
        <v>2</v>
      </c>
      <c r="I8" s="132">
        <v>2</v>
      </c>
      <c r="J8" s="85">
        <f t="shared" si="0"/>
        <v>100</v>
      </c>
      <c r="K8" s="397"/>
      <c r="L8" s="280"/>
      <c r="M8" s="198"/>
      <c r="N8" s="131"/>
      <c r="O8" s="3">
        <f>(J8+J9)/2</f>
        <v>100</v>
      </c>
      <c r="P8" s="3">
        <f>(O7+O8)/2</f>
        <v>100</v>
      </c>
    </row>
    <row r="9" spans="1:16" s="277" customFormat="1" x14ac:dyDescent="0.25">
      <c r="A9" s="399"/>
      <c r="B9" s="375"/>
      <c r="C9" s="344"/>
      <c r="D9" s="344"/>
      <c r="E9" s="53" t="s">
        <v>9</v>
      </c>
      <c r="F9" s="279" t="s">
        <v>16</v>
      </c>
      <c r="G9" s="4" t="s">
        <v>23</v>
      </c>
      <c r="H9" s="8">
        <v>316</v>
      </c>
      <c r="I9" s="132">
        <v>316</v>
      </c>
      <c r="J9" s="85">
        <f t="shared" si="0"/>
        <v>100</v>
      </c>
      <c r="K9" s="397"/>
      <c r="L9" s="280"/>
      <c r="M9" s="198"/>
      <c r="N9" s="131"/>
      <c r="O9" s="3"/>
      <c r="P9" s="3"/>
    </row>
    <row r="10" spans="1:16" s="277" customFormat="1" ht="62.25" customHeight="1" x14ac:dyDescent="0.25">
      <c r="A10" s="399"/>
      <c r="B10" s="373" t="s">
        <v>72</v>
      </c>
      <c r="C10" s="341" t="s">
        <v>71</v>
      </c>
      <c r="D10" s="341" t="s">
        <v>7</v>
      </c>
      <c r="E10" s="53" t="s">
        <v>8</v>
      </c>
      <c r="F10" s="279" t="s">
        <v>11</v>
      </c>
      <c r="G10" s="4" t="s">
        <v>12</v>
      </c>
      <c r="H10" s="8">
        <v>100</v>
      </c>
      <c r="I10" s="132">
        <v>100</v>
      </c>
      <c r="J10" s="85">
        <f t="shared" si="0"/>
        <v>100</v>
      </c>
      <c r="K10" s="397">
        <f>((((J12+J11)/2)+J10)/2)</f>
        <v>100</v>
      </c>
      <c r="L10" s="280"/>
      <c r="M10" s="198"/>
      <c r="N10" s="272" t="s">
        <v>234</v>
      </c>
      <c r="O10" s="3">
        <v>100</v>
      </c>
      <c r="P10" s="3"/>
    </row>
    <row r="11" spans="1:16" s="277" customFormat="1" ht="13.5" customHeight="1" x14ac:dyDescent="0.25">
      <c r="A11" s="399"/>
      <c r="B11" s="374"/>
      <c r="C11" s="342"/>
      <c r="D11" s="342"/>
      <c r="E11" s="53" t="s">
        <v>9</v>
      </c>
      <c r="F11" s="279" t="s">
        <v>14</v>
      </c>
      <c r="G11" s="4" t="s">
        <v>15</v>
      </c>
      <c r="H11" s="8">
        <v>6</v>
      </c>
      <c r="I11" s="132">
        <v>6</v>
      </c>
      <c r="J11" s="85">
        <f t="shared" si="0"/>
        <v>100</v>
      </c>
      <c r="K11" s="397"/>
      <c r="L11" s="355"/>
      <c r="M11" s="198"/>
      <c r="N11" s="131"/>
      <c r="O11" s="3"/>
      <c r="P11" s="3"/>
    </row>
    <row r="12" spans="1:16" s="277" customFormat="1" x14ac:dyDescent="0.25">
      <c r="A12" s="399"/>
      <c r="B12" s="375"/>
      <c r="C12" s="343"/>
      <c r="D12" s="343"/>
      <c r="E12" s="53" t="s">
        <v>146</v>
      </c>
      <c r="F12" s="279" t="s">
        <v>16</v>
      </c>
      <c r="G12" s="4" t="s">
        <v>23</v>
      </c>
      <c r="H12" s="8">
        <v>948</v>
      </c>
      <c r="I12" s="132">
        <v>948</v>
      </c>
      <c r="J12" s="85">
        <f t="shared" si="0"/>
        <v>100</v>
      </c>
      <c r="K12" s="397"/>
      <c r="L12" s="401"/>
      <c r="M12" s="198"/>
      <c r="N12" s="131"/>
      <c r="O12" s="3"/>
      <c r="P12" s="3"/>
    </row>
    <row r="13" spans="1:16" s="277" customFormat="1" ht="30.75" customHeight="1" x14ac:dyDescent="0.25">
      <c r="A13" s="399"/>
      <c r="B13" s="389" t="s">
        <v>76</v>
      </c>
      <c r="C13" s="341" t="s">
        <v>73</v>
      </c>
      <c r="D13" s="344" t="s">
        <v>7</v>
      </c>
      <c r="E13" s="53" t="s">
        <v>8</v>
      </c>
      <c r="F13" s="279" t="s">
        <v>20</v>
      </c>
      <c r="G13" s="4" t="s">
        <v>12</v>
      </c>
      <c r="H13" s="8">
        <v>100</v>
      </c>
      <c r="I13" s="132">
        <v>100</v>
      </c>
      <c r="J13" s="85">
        <f t="shared" si="0"/>
        <v>100</v>
      </c>
      <c r="K13" s="397">
        <f>((((J15+J14)/2)+J13)/2)</f>
        <v>100</v>
      </c>
      <c r="L13" s="280"/>
      <c r="M13" s="198"/>
      <c r="N13" s="131"/>
      <c r="O13" s="3">
        <v>100</v>
      </c>
      <c r="P13" s="3"/>
    </row>
    <row r="14" spans="1:16" s="277" customFormat="1" x14ac:dyDescent="0.25">
      <c r="A14" s="399"/>
      <c r="B14" s="389"/>
      <c r="C14" s="342"/>
      <c r="D14" s="344"/>
      <c r="E14" s="53" t="s">
        <v>9</v>
      </c>
      <c r="F14" s="279" t="s">
        <v>14</v>
      </c>
      <c r="G14" s="4" t="s">
        <v>15</v>
      </c>
      <c r="H14" s="8">
        <v>2</v>
      </c>
      <c r="I14" s="132">
        <v>2</v>
      </c>
      <c r="J14" s="85">
        <f t="shared" si="0"/>
        <v>100</v>
      </c>
      <c r="K14" s="397"/>
      <c r="L14" s="280"/>
      <c r="M14" s="198"/>
      <c r="N14" s="131"/>
      <c r="O14" s="3">
        <f t="shared" ref="O14:O17" si="1">(J14+J15)/2</f>
        <v>100</v>
      </c>
      <c r="P14" s="3">
        <f t="shared" ref="P14:P28" si="2">(O13+O14)/2</f>
        <v>100</v>
      </c>
    </row>
    <row r="15" spans="1:16" s="277" customFormat="1" x14ac:dyDescent="0.25">
      <c r="A15" s="399"/>
      <c r="B15" s="389"/>
      <c r="C15" s="343"/>
      <c r="D15" s="344"/>
      <c r="E15" s="53" t="s">
        <v>9</v>
      </c>
      <c r="F15" s="279" t="s">
        <v>16</v>
      </c>
      <c r="G15" s="4" t="s">
        <v>23</v>
      </c>
      <c r="H15" s="8">
        <v>316</v>
      </c>
      <c r="I15" s="132">
        <v>316</v>
      </c>
      <c r="J15" s="85">
        <f t="shared" si="0"/>
        <v>100</v>
      </c>
      <c r="K15" s="397"/>
      <c r="L15" s="280"/>
      <c r="M15" s="198"/>
      <c r="N15" s="131"/>
      <c r="O15" s="3"/>
      <c r="P15" s="3"/>
    </row>
    <row r="16" spans="1:16" s="277" customFormat="1" ht="28.5" customHeight="1" x14ac:dyDescent="0.25">
      <c r="A16" s="399"/>
      <c r="B16" s="389" t="s">
        <v>77</v>
      </c>
      <c r="C16" s="344" t="s">
        <v>74</v>
      </c>
      <c r="D16" s="344" t="s">
        <v>7</v>
      </c>
      <c r="E16" s="53" t="s">
        <v>8</v>
      </c>
      <c r="F16" s="279" t="s">
        <v>20</v>
      </c>
      <c r="G16" s="4" t="s">
        <v>12</v>
      </c>
      <c r="H16" s="8">
        <v>100</v>
      </c>
      <c r="I16" s="132">
        <v>100</v>
      </c>
      <c r="J16" s="85">
        <f t="shared" si="0"/>
        <v>100</v>
      </c>
      <c r="K16" s="397">
        <f>((((J18+J17)/2)+J16)/2)</f>
        <v>100</v>
      </c>
      <c r="L16" s="280"/>
      <c r="M16" s="198"/>
      <c r="N16" s="131"/>
      <c r="O16" s="3">
        <v>100</v>
      </c>
      <c r="P16" s="3"/>
    </row>
    <row r="17" spans="1:16" s="277" customFormat="1" x14ac:dyDescent="0.25">
      <c r="A17" s="399"/>
      <c r="B17" s="389"/>
      <c r="C17" s="344"/>
      <c r="D17" s="344"/>
      <c r="E17" s="53" t="s">
        <v>9</v>
      </c>
      <c r="F17" s="279" t="s">
        <v>14</v>
      </c>
      <c r="G17" s="4" t="s">
        <v>15</v>
      </c>
      <c r="H17" s="8">
        <v>6</v>
      </c>
      <c r="I17" s="132">
        <v>6</v>
      </c>
      <c r="J17" s="85">
        <f t="shared" si="0"/>
        <v>100</v>
      </c>
      <c r="K17" s="397"/>
      <c r="L17" s="355"/>
      <c r="M17" s="198"/>
      <c r="N17" s="131"/>
      <c r="O17" s="3">
        <f t="shared" si="1"/>
        <v>100</v>
      </c>
      <c r="P17" s="3">
        <f t="shared" si="2"/>
        <v>100</v>
      </c>
    </row>
    <row r="18" spans="1:16" s="277" customFormat="1" x14ac:dyDescent="0.25">
      <c r="A18" s="399"/>
      <c r="B18" s="389"/>
      <c r="C18" s="344"/>
      <c r="D18" s="344"/>
      <c r="E18" s="53" t="s">
        <v>9</v>
      </c>
      <c r="F18" s="279" t="s">
        <v>16</v>
      </c>
      <c r="G18" s="4" t="s">
        <v>23</v>
      </c>
      <c r="H18" s="8">
        <v>948</v>
      </c>
      <c r="I18" s="132">
        <v>948</v>
      </c>
      <c r="J18" s="85">
        <f t="shared" si="0"/>
        <v>100</v>
      </c>
      <c r="K18" s="397"/>
      <c r="L18" s="401"/>
      <c r="M18" s="198"/>
      <c r="N18" s="131"/>
      <c r="O18" s="3"/>
      <c r="P18" s="3"/>
    </row>
    <row r="19" spans="1:16" s="277" customFormat="1" ht="39" customHeight="1" x14ac:dyDescent="0.25">
      <c r="A19" s="399"/>
      <c r="B19" s="373" t="s">
        <v>78</v>
      </c>
      <c r="C19" s="344" t="s">
        <v>35</v>
      </c>
      <c r="D19" s="344" t="s">
        <v>7</v>
      </c>
      <c r="E19" s="53" t="s">
        <v>8</v>
      </c>
      <c r="F19" s="279" t="s">
        <v>36</v>
      </c>
      <c r="G19" s="4" t="s">
        <v>12</v>
      </c>
      <c r="H19" s="8">
        <v>100</v>
      </c>
      <c r="I19" s="132">
        <v>100</v>
      </c>
      <c r="J19" s="85">
        <f t="shared" si="0"/>
        <v>100</v>
      </c>
      <c r="K19" s="397">
        <f>(J19+J20)/2</f>
        <v>100</v>
      </c>
      <c r="L19" s="280"/>
      <c r="M19" s="198"/>
      <c r="N19" s="131"/>
      <c r="O19" s="3">
        <v>100</v>
      </c>
      <c r="P19" s="3"/>
    </row>
    <row r="20" spans="1:16" s="277" customFormat="1" x14ac:dyDescent="0.25">
      <c r="A20" s="399"/>
      <c r="B20" s="375"/>
      <c r="C20" s="344"/>
      <c r="D20" s="344"/>
      <c r="E20" s="53" t="s">
        <v>9</v>
      </c>
      <c r="F20" s="279" t="s">
        <v>14</v>
      </c>
      <c r="G20" s="4" t="s">
        <v>15</v>
      </c>
      <c r="H20" s="13">
        <v>12</v>
      </c>
      <c r="I20" s="271">
        <v>12</v>
      </c>
      <c r="J20" s="85">
        <f t="shared" si="0"/>
        <v>100</v>
      </c>
      <c r="K20" s="397"/>
      <c r="L20" s="280"/>
      <c r="M20" s="198"/>
      <c r="N20" s="131"/>
      <c r="O20" s="3">
        <v>100</v>
      </c>
      <c r="P20" s="3">
        <f t="shared" si="2"/>
        <v>100</v>
      </c>
    </row>
    <row r="21" spans="1:16" s="277" customFormat="1" ht="42.75" customHeight="1" x14ac:dyDescent="0.25">
      <c r="A21" s="399"/>
      <c r="B21" s="373" t="s">
        <v>80</v>
      </c>
      <c r="C21" s="344" t="s">
        <v>258</v>
      </c>
      <c r="D21" s="344" t="s">
        <v>7</v>
      </c>
      <c r="E21" s="53" t="s">
        <v>8</v>
      </c>
      <c r="F21" s="279" t="s">
        <v>36</v>
      </c>
      <c r="G21" s="4" t="s">
        <v>12</v>
      </c>
      <c r="H21" s="8">
        <v>100</v>
      </c>
      <c r="I21" s="132">
        <v>100</v>
      </c>
      <c r="J21" s="85">
        <f t="shared" si="0"/>
        <v>100</v>
      </c>
      <c r="K21" s="397">
        <f>(J21+J22)/2</f>
        <v>100</v>
      </c>
      <c r="L21" s="280"/>
      <c r="M21" s="198"/>
      <c r="N21" s="131"/>
      <c r="O21" s="3">
        <v>100</v>
      </c>
      <c r="P21" s="3"/>
    </row>
    <row r="22" spans="1:16" s="277" customFormat="1" x14ac:dyDescent="0.25">
      <c r="A22" s="399"/>
      <c r="B22" s="375"/>
      <c r="C22" s="344"/>
      <c r="D22" s="344"/>
      <c r="E22" s="53" t="s">
        <v>9</v>
      </c>
      <c r="F22" s="279" t="s">
        <v>14</v>
      </c>
      <c r="G22" s="4" t="s">
        <v>15</v>
      </c>
      <c r="H22" s="8">
        <v>1</v>
      </c>
      <c r="I22" s="132">
        <v>1</v>
      </c>
      <c r="J22" s="85">
        <f t="shared" si="0"/>
        <v>100</v>
      </c>
      <c r="K22" s="397"/>
      <c r="L22" s="280"/>
      <c r="M22" s="198"/>
      <c r="N22" s="131"/>
      <c r="O22" s="3">
        <v>100</v>
      </c>
      <c r="P22" s="3">
        <f t="shared" si="2"/>
        <v>100</v>
      </c>
    </row>
    <row r="23" spans="1:16" s="277" customFormat="1" ht="39.75" customHeight="1" x14ac:dyDescent="0.25">
      <c r="A23" s="399"/>
      <c r="B23" s="364" t="s">
        <v>84</v>
      </c>
      <c r="C23" s="344" t="s">
        <v>37</v>
      </c>
      <c r="D23" s="344" t="s">
        <v>7</v>
      </c>
      <c r="E23" s="53" t="s">
        <v>8</v>
      </c>
      <c r="F23" s="279" t="s">
        <v>38</v>
      </c>
      <c r="G23" s="4" t="s">
        <v>12</v>
      </c>
      <c r="H23" s="17">
        <v>100</v>
      </c>
      <c r="I23" s="183">
        <v>100</v>
      </c>
      <c r="J23" s="85">
        <f t="shared" si="0"/>
        <v>100</v>
      </c>
      <c r="K23" s="397">
        <f>(J23+J24)/2</f>
        <v>100</v>
      </c>
      <c r="L23" s="280"/>
      <c r="M23" s="198"/>
      <c r="N23" s="131"/>
      <c r="O23" s="3">
        <v>100</v>
      </c>
      <c r="P23" s="3"/>
    </row>
    <row r="24" spans="1:16" s="277" customFormat="1" x14ac:dyDescent="0.25">
      <c r="A24" s="399"/>
      <c r="B24" s="365"/>
      <c r="C24" s="344"/>
      <c r="D24" s="344"/>
      <c r="E24" s="53" t="s">
        <v>9</v>
      </c>
      <c r="F24" s="279" t="s">
        <v>14</v>
      </c>
      <c r="G24" s="4" t="s">
        <v>15</v>
      </c>
      <c r="H24" s="9">
        <v>6</v>
      </c>
      <c r="I24" s="281">
        <v>6</v>
      </c>
      <c r="J24" s="85">
        <f t="shared" si="0"/>
        <v>100</v>
      </c>
      <c r="K24" s="397"/>
      <c r="L24" s="280"/>
      <c r="M24" s="198"/>
      <c r="N24" s="131"/>
      <c r="O24" s="3">
        <v>100</v>
      </c>
      <c r="P24" s="3">
        <f t="shared" si="2"/>
        <v>100</v>
      </c>
    </row>
    <row r="25" spans="1:16" s="277" customFormat="1" ht="41.25" customHeight="1" x14ac:dyDescent="0.25">
      <c r="A25" s="399"/>
      <c r="B25" s="276"/>
      <c r="C25" s="341" t="s">
        <v>106</v>
      </c>
      <c r="D25" s="341" t="s">
        <v>7</v>
      </c>
      <c r="E25" s="53" t="s">
        <v>8</v>
      </c>
      <c r="F25" s="279" t="s">
        <v>38</v>
      </c>
      <c r="G25" s="4" t="s">
        <v>12</v>
      </c>
      <c r="H25" s="9">
        <v>100</v>
      </c>
      <c r="I25" s="281">
        <v>100</v>
      </c>
      <c r="J25" s="85">
        <f t="shared" si="0"/>
        <v>100</v>
      </c>
      <c r="K25" s="397">
        <f>(J25+J26)/2</f>
        <v>100</v>
      </c>
      <c r="L25" s="280"/>
      <c r="M25" s="198"/>
      <c r="N25" s="131"/>
      <c r="O25" s="3">
        <v>100</v>
      </c>
      <c r="P25" s="3"/>
    </row>
    <row r="26" spans="1:16" s="277" customFormat="1" ht="17.25" customHeight="1" x14ac:dyDescent="0.25">
      <c r="A26" s="399"/>
      <c r="B26" s="275"/>
      <c r="C26" s="343"/>
      <c r="D26" s="343"/>
      <c r="E26" s="236" t="s">
        <v>9</v>
      </c>
      <c r="F26" s="279" t="s">
        <v>14</v>
      </c>
      <c r="G26" s="4" t="s">
        <v>15</v>
      </c>
      <c r="H26" s="9">
        <v>4</v>
      </c>
      <c r="I26" s="281">
        <v>4</v>
      </c>
      <c r="J26" s="85">
        <f t="shared" si="0"/>
        <v>100</v>
      </c>
      <c r="K26" s="397"/>
      <c r="L26" s="280"/>
      <c r="M26" s="198"/>
      <c r="N26" s="131"/>
      <c r="O26" s="3"/>
      <c r="P26" s="3"/>
    </row>
    <row r="27" spans="1:16" s="277" customFormat="1" ht="24" x14ac:dyDescent="0.25">
      <c r="A27" s="399"/>
      <c r="B27" s="373" t="s">
        <v>116</v>
      </c>
      <c r="C27" s="341" t="s">
        <v>43</v>
      </c>
      <c r="D27" s="341" t="s">
        <v>7</v>
      </c>
      <c r="E27" s="53" t="s">
        <v>8</v>
      </c>
      <c r="F27" s="273" t="s">
        <v>44</v>
      </c>
      <c r="G27" s="4" t="s">
        <v>12</v>
      </c>
      <c r="H27" s="17">
        <v>100</v>
      </c>
      <c r="I27" s="183">
        <v>100</v>
      </c>
      <c r="J27" s="85">
        <f t="shared" si="0"/>
        <v>100</v>
      </c>
      <c r="K27" s="397">
        <f>((((J29+J28)/2)+J27)/2)</f>
        <v>97.669949555608937</v>
      </c>
      <c r="L27" s="376" t="s">
        <v>259</v>
      </c>
      <c r="M27" s="198"/>
      <c r="N27" s="131"/>
      <c r="O27" s="3">
        <v>100</v>
      </c>
      <c r="P27" s="3"/>
    </row>
    <row r="28" spans="1:16" s="277" customFormat="1" ht="28.5" customHeight="1" x14ac:dyDescent="0.25">
      <c r="A28" s="399"/>
      <c r="B28" s="375"/>
      <c r="C28" s="342"/>
      <c r="D28" s="342"/>
      <c r="E28" s="53" t="s">
        <v>9</v>
      </c>
      <c r="F28" s="273" t="s">
        <v>14</v>
      </c>
      <c r="G28" s="4" t="s">
        <v>15</v>
      </c>
      <c r="H28" s="8">
        <v>23</v>
      </c>
      <c r="I28" s="132">
        <v>22</v>
      </c>
      <c r="J28" s="85">
        <f t="shared" si="0"/>
        <v>95.652173913043484</v>
      </c>
      <c r="K28" s="397"/>
      <c r="L28" s="377"/>
      <c r="M28" s="338"/>
      <c r="N28" s="131"/>
      <c r="O28" s="3">
        <v>100</v>
      </c>
      <c r="P28" s="3">
        <f t="shared" si="2"/>
        <v>100</v>
      </c>
    </row>
    <row r="29" spans="1:16" s="277" customFormat="1" x14ac:dyDescent="0.25">
      <c r="A29" s="400"/>
      <c r="C29" s="343"/>
      <c r="D29" s="343"/>
      <c r="E29" s="53" t="s">
        <v>9</v>
      </c>
      <c r="F29" s="273" t="s">
        <v>124</v>
      </c>
      <c r="G29" s="4" t="s">
        <v>46</v>
      </c>
      <c r="H29" s="8">
        <v>181</v>
      </c>
      <c r="I29" s="132">
        <v>172</v>
      </c>
      <c r="J29" s="85">
        <f t="shared" si="0"/>
        <v>95.027624309392266</v>
      </c>
      <c r="K29" s="397"/>
      <c r="L29" s="378"/>
      <c r="M29" s="339"/>
      <c r="N29" s="133"/>
      <c r="O29" s="3"/>
      <c r="P29" s="3"/>
    </row>
    <row r="30" spans="1:16" s="277" customFormat="1" x14ac:dyDescent="0.25">
      <c r="O30" s="3"/>
      <c r="P30" s="3"/>
    </row>
  </sheetData>
  <mergeCells count="43">
    <mergeCell ref="M28:M29"/>
    <mergeCell ref="C25:C26"/>
    <mergeCell ref="D25:D26"/>
    <mergeCell ref="K25:K26"/>
    <mergeCell ref="C27:C29"/>
    <mergeCell ref="D27:D29"/>
    <mergeCell ref="K27:K29"/>
    <mergeCell ref="L27:L29"/>
    <mergeCell ref="C21:C22"/>
    <mergeCell ref="D21:D22"/>
    <mergeCell ref="K21:K22"/>
    <mergeCell ref="B23:B24"/>
    <mergeCell ref="C23:C24"/>
    <mergeCell ref="D23:D24"/>
    <mergeCell ref="K23:K24"/>
    <mergeCell ref="C16:C18"/>
    <mergeCell ref="D16:D18"/>
    <mergeCell ref="K16:K18"/>
    <mergeCell ref="L17:L18"/>
    <mergeCell ref="B19:B20"/>
    <mergeCell ref="C19:C20"/>
    <mergeCell ref="D19:D20"/>
    <mergeCell ref="K19:K20"/>
    <mergeCell ref="C10:C12"/>
    <mergeCell ref="D10:D12"/>
    <mergeCell ref="K10:K12"/>
    <mergeCell ref="L11:L12"/>
    <mergeCell ref="B13:B15"/>
    <mergeCell ref="C13:C15"/>
    <mergeCell ref="D13:D15"/>
    <mergeCell ref="K13:K15"/>
    <mergeCell ref="B27:B28"/>
    <mergeCell ref="B7:B9"/>
    <mergeCell ref="A7:A29"/>
    <mergeCell ref="B10:B12"/>
    <mergeCell ref="B16:B18"/>
    <mergeCell ref="B21:B22"/>
    <mergeCell ref="I2:N2"/>
    <mergeCell ref="I3:N3"/>
    <mergeCell ref="C5:I5"/>
    <mergeCell ref="K7:K9"/>
    <mergeCell ref="D7:D9"/>
    <mergeCell ref="C7:C9"/>
  </mergeCells>
  <pageMargins left="0.31496062992125984" right="0.70866141732283472" top="0.74803149606299213" bottom="0.15748031496062992" header="0.31496062992125984" footer="0.31496062992125984"/>
  <pageSetup paperSize="9" scale="5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pane xSplit="3" topLeftCell="D1" activePane="topRight" state="frozen"/>
      <selection pane="topRight" activeCell="J12" sqref="J1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6384" width="15.85546875" style="1"/>
  </cols>
  <sheetData>
    <row r="1" spans="1:15" x14ac:dyDescent="0.25">
      <c r="I1" s="1" t="s">
        <v>169</v>
      </c>
    </row>
    <row r="2" spans="1:15" ht="18.75" customHeight="1" x14ac:dyDescent="0.25">
      <c r="I2" s="406" t="s">
        <v>68</v>
      </c>
      <c r="J2" s="406"/>
      <c r="K2" s="406"/>
      <c r="L2" s="406"/>
      <c r="M2" s="406"/>
      <c r="N2" s="406"/>
    </row>
    <row r="3" spans="1:15" ht="15" customHeight="1" x14ac:dyDescent="0.25">
      <c r="I3" s="348" t="s">
        <v>263</v>
      </c>
      <c r="J3" s="348"/>
      <c r="K3" s="348"/>
      <c r="L3" s="348"/>
      <c r="M3" s="348"/>
      <c r="N3" s="348"/>
    </row>
    <row r="4" spans="1:15" ht="18.75" customHeight="1" x14ac:dyDescent="0.25">
      <c r="K4" s="1" t="s">
        <v>227</v>
      </c>
    </row>
    <row r="5" spans="1:15" ht="18.75" customHeight="1" x14ac:dyDescent="0.3">
      <c r="C5" s="349" t="s">
        <v>10</v>
      </c>
      <c r="D5" s="349"/>
      <c r="E5" s="349"/>
      <c r="F5" s="349"/>
      <c r="G5" s="349"/>
      <c r="H5" s="349"/>
      <c r="I5" s="349"/>
    </row>
    <row r="6" spans="1:15" ht="112.5" customHeight="1" x14ac:dyDescent="0.25">
      <c r="A6" s="309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63" t="s">
        <v>26</v>
      </c>
      <c r="K6" s="63" t="s">
        <v>27</v>
      </c>
      <c r="L6" s="63" t="s">
        <v>185</v>
      </c>
      <c r="M6" s="63" t="s">
        <v>186</v>
      </c>
      <c r="N6" s="29" t="s">
        <v>28</v>
      </c>
    </row>
    <row r="7" spans="1:15" ht="44.25" customHeight="1" x14ac:dyDescent="0.25">
      <c r="A7" s="403" t="s">
        <v>57</v>
      </c>
      <c r="B7" s="373" t="s">
        <v>78</v>
      </c>
      <c r="C7" s="344" t="s">
        <v>35</v>
      </c>
      <c r="D7" s="344" t="s">
        <v>7</v>
      </c>
      <c r="E7" s="236" t="s">
        <v>8</v>
      </c>
      <c r="F7" s="284" t="s">
        <v>36</v>
      </c>
      <c r="G7" s="45" t="s">
        <v>12</v>
      </c>
      <c r="H7" s="23">
        <v>100</v>
      </c>
      <c r="I7" s="23">
        <v>100</v>
      </c>
      <c r="J7" s="24">
        <f>I7/H7*100</f>
        <v>100</v>
      </c>
      <c r="K7" s="402">
        <f>(J7+J8)/2</f>
        <v>100</v>
      </c>
      <c r="L7" s="65"/>
      <c r="M7" s="335" t="s">
        <v>211</v>
      </c>
      <c r="N7" s="311">
        <f>(K7+K9+K11+K13+K16+K19)/6</f>
        <v>97.707446808510625</v>
      </c>
      <c r="O7" s="1">
        <v>100</v>
      </c>
    </row>
    <row r="8" spans="1:15" ht="23.25" customHeight="1" x14ac:dyDescent="0.25">
      <c r="A8" s="404"/>
      <c r="B8" s="375"/>
      <c r="C8" s="344"/>
      <c r="D8" s="344"/>
      <c r="E8" s="236" t="s">
        <v>9</v>
      </c>
      <c r="F8" s="119" t="s">
        <v>14</v>
      </c>
      <c r="G8" s="45" t="s">
        <v>15</v>
      </c>
      <c r="H8" s="23">
        <v>58</v>
      </c>
      <c r="I8" s="23">
        <v>58</v>
      </c>
      <c r="J8" s="24">
        <f t="shared" ref="J8:J21" si="0">I8/H8*100</f>
        <v>100</v>
      </c>
      <c r="K8" s="402"/>
      <c r="L8" s="65"/>
      <c r="M8" s="353"/>
      <c r="N8" s="137"/>
      <c r="O8" s="1">
        <v>110</v>
      </c>
    </row>
    <row r="9" spans="1:15" ht="44.25" customHeight="1" x14ac:dyDescent="0.25">
      <c r="A9" s="404"/>
      <c r="B9" s="364" t="s">
        <v>84</v>
      </c>
      <c r="C9" s="344" t="s">
        <v>37</v>
      </c>
      <c r="D9" s="344" t="s">
        <v>7</v>
      </c>
      <c r="E9" s="236" t="s">
        <v>8</v>
      </c>
      <c r="F9" s="119" t="s">
        <v>36</v>
      </c>
      <c r="G9" s="45" t="s">
        <v>12</v>
      </c>
      <c r="H9" s="23">
        <v>100</v>
      </c>
      <c r="I9" s="23">
        <v>91</v>
      </c>
      <c r="J9" s="24">
        <f t="shared" si="0"/>
        <v>91</v>
      </c>
      <c r="K9" s="402">
        <f t="shared" ref="K9" si="1">(J9+J10)/2</f>
        <v>91.244680851063833</v>
      </c>
      <c r="L9" s="367" t="s">
        <v>279</v>
      </c>
      <c r="M9" s="353"/>
      <c r="N9" s="295" t="s">
        <v>281</v>
      </c>
      <c r="O9" s="1">
        <v>100</v>
      </c>
    </row>
    <row r="10" spans="1:15" ht="24" customHeight="1" x14ac:dyDescent="0.25">
      <c r="A10" s="404"/>
      <c r="B10" s="365"/>
      <c r="C10" s="344"/>
      <c r="D10" s="344"/>
      <c r="E10" s="236" t="s">
        <v>9</v>
      </c>
      <c r="F10" s="119" t="s">
        <v>14</v>
      </c>
      <c r="G10" s="45" t="s">
        <v>15</v>
      </c>
      <c r="H10" s="23">
        <v>47</v>
      </c>
      <c r="I10" s="23">
        <v>43</v>
      </c>
      <c r="J10" s="24">
        <f t="shared" si="0"/>
        <v>91.489361702127653</v>
      </c>
      <c r="K10" s="402"/>
      <c r="L10" s="369"/>
      <c r="M10" s="353"/>
      <c r="N10" s="137"/>
      <c r="O10" s="1">
        <v>100</v>
      </c>
    </row>
    <row r="11" spans="1:15" ht="61.5" customHeight="1" x14ac:dyDescent="0.25">
      <c r="A11" s="404"/>
      <c r="B11" s="373" t="s">
        <v>100</v>
      </c>
      <c r="C11" s="344" t="s">
        <v>39</v>
      </c>
      <c r="D11" s="344" t="s">
        <v>7</v>
      </c>
      <c r="E11" s="236" t="s">
        <v>8</v>
      </c>
      <c r="F11" s="119" t="s">
        <v>38</v>
      </c>
      <c r="G11" s="45" t="s">
        <v>12</v>
      </c>
      <c r="H11" s="23">
        <v>100</v>
      </c>
      <c r="I11" s="23">
        <v>100</v>
      </c>
      <c r="J11" s="24">
        <f t="shared" si="0"/>
        <v>100</v>
      </c>
      <c r="K11" s="402">
        <f t="shared" ref="K11" si="2">(J11+J12)/2</f>
        <v>105</v>
      </c>
      <c r="L11" s="367" t="s">
        <v>232</v>
      </c>
      <c r="M11" s="353"/>
      <c r="N11" s="137"/>
      <c r="O11" s="1">
        <v>100</v>
      </c>
    </row>
    <row r="12" spans="1:15" ht="15" customHeight="1" x14ac:dyDescent="0.25">
      <c r="A12" s="404"/>
      <c r="B12" s="375"/>
      <c r="C12" s="344"/>
      <c r="D12" s="344"/>
      <c r="E12" s="236" t="s">
        <v>9</v>
      </c>
      <c r="F12" s="119" t="s">
        <v>14</v>
      </c>
      <c r="G12" s="45" t="s">
        <v>15</v>
      </c>
      <c r="H12" s="23">
        <v>7</v>
      </c>
      <c r="I12" s="23">
        <v>9</v>
      </c>
      <c r="J12" s="24">
        <v>110</v>
      </c>
      <c r="K12" s="402"/>
      <c r="L12" s="369"/>
      <c r="M12" s="353"/>
      <c r="N12" s="137"/>
      <c r="O12" s="1">
        <v>100</v>
      </c>
    </row>
    <row r="13" spans="1:15" ht="31.5" customHeight="1" x14ac:dyDescent="0.25">
      <c r="A13" s="404"/>
      <c r="B13" s="384" t="s">
        <v>126</v>
      </c>
      <c r="C13" s="341" t="s">
        <v>125</v>
      </c>
      <c r="D13" s="341" t="s">
        <v>7</v>
      </c>
      <c r="E13" s="53" t="s">
        <v>8</v>
      </c>
      <c r="F13" s="119" t="s">
        <v>123</v>
      </c>
      <c r="G13" s="4" t="s">
        <v>12</v>
      </c>
      <c r="H13" s="21">
        <v>100</v>
      </c>
      <c r="I13" s="21">
        <v>100</v>
      </c>
      <c r="J13" s="24">
        <f t="shared" si="0"/>
        <v>100</v>
      </c>
      <c r="K13" s="367">
        <f>((((J15+J14)/2)+J13)/2)</f>
        <v>90</v>
      </c>
      <c r="L13" s="367" t="s">
        <v>233</v>
      </c>
      <c r="M13" s="353"/>
      <c r="N13" s="137"/>
      <c r="O13" s="1">
        <v>100</v>
      </c>
    </row>
    <row r="14" spans="1:15" ht="21" customHeight="1" x14ac:dyDescent="0.25">
      <c r="A14" s="404"/>
      <c r="B14" s="385"/>
      <c r="C14" s="342"/>
      <c r="D14" s="342"/>
      <c r="E14" s="53" t="s">
        <v>9</v>
      </c>
      <c r="F14" s="119" t="s">
        <v>14</v>
      </c>
      <c r="G14" s="4" t="s">
        <v>15</v>
      </c>
      <c r="H14" s="21">
        <v>25</v>
      </c>
      <c r="I14" s="21">
        <v>20</v>
      </c>
      <c r="J14" s="24">
        <f t="shared" si="0"/>
        <v>80</v>
      </c>
      <c r="K14" s="368"/>
      <c r="L14" s="368"/>
      <c r="M14" s="353"/>
      <c r="N14" s="137"/>
      <c r="O14" s="1">
        <f>(J14+J15)/2</f>
        <v>80</v>
      </c>
    </row>
    <row r="15" spans="1:15" x14ac:dyDescent="0.25">
      <c r="A15" s="404"/>
      <c r="B15" s="386"/>
      <c r="C15" s="343"/>
      <c r="D15" s="343"/>
      <c r="E15" s="53" t="s">
        <v>9</v>
      </c>
      <c r="F15" s="119" t="s">
        <v>16</v>
      </c>
      <c r="G15" s="4" t="s">
        <v>23</v>
      </c>
      <c r="H15" s="21">
        <v>5100</v>
      </c>
      <c r="I15" s="21">
        <v>4080</v>
      </c>
      <c r="J15" s="24">
        <f t="shared" si="0"/>
        <v>80</v>
      </c>
      <c r="K15" s="369"/>
      <c r="L15" s="369"/>
      <c r="M15" s="353"/>
      <c r="N15" s="137"/>
    </row>
    <row r="16" spans="1:15" ht="25.5" customHeight="1" x14ac:dyDescent="0.25">
      <c r="A16" s="404"/>
      <c r="B16" s="373" t="s">
        <v>87</v>
      </c>
      <c r="C16" s="341" t="s">
        <v>88</v>
      </c>
      <c r="D16" s="341" t="s">
        <v>86</v>
      </c>
      <c r="E16" s="236" t="s">
        <v>8</v>
      </c>
      <c r="F16" s="119" t="s">
        <v>89</v>
      </c>
      <c r="G16" s="45" t="s">
        <v>12</v>
      </c>
      <c r="H16" s="23">
        <v>100</v>
      </c>
      <c r="I16" s="23">
        <v>100</v>
      </c>
      <c r="J16" s="24">
        <f t="shared" si="0"/>
        <v>100</v>
      </c>
      <c r="K16" s="367">
        <f>(J16+J17+J18)/3</f>
        <v>100</v>
      </c>
      <c r="L16" s="65" t="s">
        <v>227</v>
      </c>
      <c r="M16" s="353"/>
      <c r="N16" s="137"/>
      <c r="O16" s="1">
        <v>100</v>
      </c>
    </row>
    <row r="17" spans="1:15" x14ac:dyDescent="0.25">
      <c r="A17" s="404"/>
      <c r="B17" s="374"/>
      <c r="C17" s="342"/>
      <c r="D17" s="342"/>
      <c r="E17" s="236" t="s">
        <v>9</v>
      </c>
      <c r="F17" s="119" t="s">
        <v>90</v>
      </c>
      <c r="G17" s="45" t="s">
        <v>92</v>
      </c>
      <c r="H17" s="23">
        <v>2</v>
      </c>
      <c r="I17" s="23">
        <v>2</v>
      </c>
      <c r="J17" s="24">
        <f t="shared" si="0"/>
        <v>100</v>
      </c>
      <c r="K17" s="368"/>
      <c r="L17" s="65"/>
      <c r="M17" s="353"/>
      <c r="N17" s="137"/>
      <c r="O17" s="1">
        <f t="shared" ref="O17:O20" si="3">(J17+J18)/2</f>
        <v>100</v>
      </c>
    </row>
    <row r="18" spans="1:15" x14ac:dyDescent="0.25">
      <c r="A18" s="404"/>
      <c r="B18" s="375"/>
      <c r="C18" s="343"/>
      <c r="D18" s="343"/>
      <c r="E18" s="236" t="s">
        <v>9</v>
      </c>
      <c r="F18" s="119" t="s">
        <v>91</v>
      </c>
      <c r="G18" s="45" t="s">
        <v>92</v>
      </c>
      <c r="H18" s="23">
        <v>2</v>
      </c>
      <c r="I18" s="23">
        <v>2</v>
      </c>
      <c r="J18" s="24">
        <f t="shared" si="0"/>
        <v>100</v>
      </c>
      <c r="K18" s="369"/>
      <c r="L18" s="65"/>
      <c r="M18" s="353"/>
      <c r="N18" s="137"/>
    </row>
    <row r="19" spans="1:15" ht="36" customHeight="1" x14ac:dyDescent="0.25">
      <c r="A19" s="404"/>
      <c r="B19" s="384" t="s">
        <v>122</v>
      </c>
      <c r="C19" s="341" t="s">
        <v>43</v>
      </c>
      <c r="D19" s="341" t="s">
        <v>7</v>
      </c>
      <c r="E19" s="53" t="s">
        <v>8</v>
      </c>
      <c r="F19" s="119" t="s">
        <v>44</v>
      </c>
      <c r="G19" s="4" t="s">
        <v>12</v>
      </c>
      <c r="H19" s="17">
        <v>100</v>
      </c>
      <c r="I19" s="17">
        <v>100</v>
      </c>
      <c r="J19" s="24">
        <f t="shared" si="0"/>
        <v>100</v>
      </c>
      <c r="K19" s="367">
        <f>((((J21+J20)/2)+J19)/2)</f>
        <v>100</v>
      </c>
      <c r="L19" s="64"/>
      <c r="M19" s="353"/>
      <c r="N19" s="137"/>
      <c r="O19" s="1">
        <v>100</v>
      </c>
    </row>
    <row r="20" spans="1:15" x14ac:dyDescent="0.25">
      <c r="A20" s="404"/>
      <c r="B20" s="385"/>
      <c r="C20" s="342"/>
      <c r="D20" s="342"/>
      <c r="E20" s="53" t="s">
        <v>9</v>
      </c>
      <c r="F20" s="119" t="s">
        <v>14</v>
      </c>
      <c r="G20" s="4" t="s">
        <v>15</v>
      </c>
      <c r="H20" s="8">
        <v>77</v>
      </c>
      <c r="I20" s="8">
        <v>77</v>
      </c>
      <c r="J20" s="24">
        <f t="shared" si="0"/>
        <v>100</v>
      </c>
      <c r="K20" s="368"/>
      <c r="L20" s="64"/>
      <c r="M20" s="353"/>
      <c r="N20" s="137"/>
      <c r="O20" s="1">
        <f t="shared" si="3"/>
        <v>100</v>
      </c>
    </row>
    <row r="21" spans="1:15" x14ac:dyDescent="0.25">
      <c r="A21" s="405"/>
      <c r="B21" s="386"/>
      <c r="C21" s="343"/>
      <c r="D21" s="343"/>
      <c r="E21" s="53" t="s">
        <v>9</v>
      </c>
      <c r="F21" s="119" t="s">
        <v>124</v>
      </c>
      <c r="G21" s="4" t="s">
        <v>46</v>
      </c>
      <c r="H21" s="8">
        <v>604</v>
      </c>
      <c r="I21" s="8">
        <v>604</v>
      </c>
      <c r="J21" s="24">
        <f t="shared" si="0"/>
        <v>100</v>
      </c>
      <c r="K21" s="369"/>
      <c r="L21" s="64"/>
      <c r="M21" s="336"/>
      <c r="N21" s="310"/>
    </row>
  </sheetData>
  <mergeCells count="32">
    <mergeCell ref="C19:C21"/>
    <mergeCell ref="D19:D21"/>
    <mergeCell ref="K19:K21"/>
    <mergeCell ref="B16:B18"/>
    <mergeCell ref="B19:B21"/>
    <mergeCell ref="A7:A21"/>
    <mergeCell ref="I2:N2"/>
    <mergeCell ref="I3:N3"/>
    <mergeCell ref="C5:I5"/>
    <mergeCell ref="K7:K8"/>
    <mergeCell ref="C16:C18"/>
    <mergeCell ref="D16:D18"/>
    <mergeCell ref="K16:K18"/>
    <mergeCell ref="C9:C10"/>
    <mergeCell ref="D9:D10"/>
    <mergeCell ref="M7:M21"/>
    <mergeCell ref="C7:C8"/>
    <mergeCell ref="C13:C15"/>
    <mergeCell ref="D13:D15"/>
    <mergeCell ref="L9:L10"/>
    <mergeCell ref="L11:L12"/>
    <mergeCell ref="L13:L15"/>
    <mergeCell ref="B7:B8"/>
    <mergeCell ref="B9:B10"/>
    <mergeCell ref="B11:B12"/>
    <mergeCell ref="D7:D8"/>
    <mergeCell ref="K9:K10"/>
    <mergeCell ref="K11:K12"/>
    <mergeCell ref="C11:C12"/>
    <mergeCell ref="D11:D12"/>
    <mergeCell ref="B13:B15"/>
    <mergeCell ref="K13:K15"/>
  </mergeCells>
  <pageMargins left="0.7" right="0.7" top="0.75" bottom="0.75" header="0.3" footer="0.3"/>
  <pageSetup paperSize="9" scale="5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5"/>
  <sheetViews>
    <sheetView view="pageBreakPreview" topLeftCell="A13" zoomScale="85" zoomScaleNormal="70" zoomScaleSheetLayoutView="85" workbookViewId="0">
      <pane xSplit="3" topLeftCell="D1" activePane="topRight" state="frozen"/>
      <selection pane="topRight" activeCell="K30" sqref="K30:K3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s="252" customFormat="1" x14ac:dyDescent="0.25">
      <c r="I1" s="252" t="s">
        <v>280</v>
      </c>
      <c r="O1" s="3"/>
      <c r="P1" s="3"/>
    </row>
    <row r="2" spans="1:16" s="252" customForma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252" customFormat="1" ht="18.75" customHeigh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252" customFormat="1" ht="18.75" customHeight="1" x14ac:dyDescent="0.25">
      <c r="O4" s="3"/>
      <c r="P4" s="3"/>
    </row>
    <row r="5" spans="1:16" s="252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252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49" t="s">
        <v>26</v>
      </c>
      <c r="K6" s="249" t="s">
        <v>27</v>
      </c>
      <c r="L6" s="249" t="s">
        <v>185</v>
      </c>
      <c r="M6" s="249" t="s">
        <v>186</v>
      </c>
      <c r="N6" s="29" t="s">
        <v>28</v>
      </c>
      <c r="O6" s="3"/>
      <c r="P6" s="3"/>
    </row>
    <row r="7" spans="1:16" s="252" customFormat="1" ht="42.75" customHeight="1" x14ac:dyDescent="0.25">
      <c r="A7" s="403" t="s">
        <v>55</v>
      </c>
      <c r="B7" s="384" t="s">
        <v>78</v>
      </c>
      <c r="C7" s="344" t="s">
        <v>35</v>
      </c>
      <c r="D7" s="344" t="s">
        <v>7</v>
      </c>
      <c r="E7" s="4" t="s">
        <v>8</v>
      </c>
      <c r="F7" s="249" t="s">
        <v>36</v>
      </c>
      <c r="G7" s="4" t="s">
        <v>12</v>
      </c>
      <c r="H7" s="317">
        <v>100</v>
      </c>
      <c r="I7" s="318">
        <v>97</v>
      </c>
      <c r="J7" s="89">
        <f>I7/H7*100</f>
        <v>97</v>
      </c>
      <c r="K7" s="379">
        <f>(J7+J8)/2</f>
        <v>98.5</v>
      </c>
      <c r="L7" s="371" t="s">
        <v>252</v>
      </c>
      <c r="M7" s="337"/>
      <c r="N7" s="282">
        <f>(K7+K9+K11+K13+K15+K17+K19+K21+K23+K26+K28+K30+K33)/13</f>
        <v>99.20512820512819</v>
      </c>
      <c r="O7" s="3">
        <v>100</v>
      </c>
      <c r="P7" s="3"/>
    </row>
    <row r="8" spans="1:16" s="252" customFormat="1" ht="33" customHeight="1" x14ac:dyDescent="0.25">
      <c r="A8" s="404"/>
      <c r="B8" s="386"/>
      <c r="C8" s="344"/>
      <c r="D8" s="344"/>
      <c r="E8" s="4" t="s">
        <v>9</v>
      </c>
      <c r="F8" s="249" t="s">
        <v>14</v>
      </c>
      <c r="G8" s="4" t="s">
        <v>15</v>
      </c>
      <c r="H8" s="317">
        <v>190</v>
      </c>
      <c r="I8" s="317">
        <v>190</v>
      </c>
      <c r="J8" s="89">
        <f t="shared" ref="J8:J35" si="0">I8/H8*100</f>
        <v>100</v>
      </c>
      <c r="K8" s="344"/>
      <c r="L8" s="372"/>
      <c r="M8" s="338"/>
      <c r="N8" s="131"/>
      <c r="O8" s="3">
        <f>J8</f>
        <v>100</v>
      </c>
      <c r="P8" s="3">
        <f>(O8+O7)/2</f>
        <v>100</v>
      </c>
    </row>
    <row r="9" spans="1:16" s="252" customFormat="1" ht="36" customHeight="1" x14ac:dyDescent="0.25">
      <c r="A9" s="404"/>
      <c r="B9" s="384" t="s">
        <v>80</v>
      </c>
      <c r="C9" s="344" t="s">
        <v>82</v>
      </c>
      <c r="D9" s="344" t="s">
        <v>7</v>
      </c>
      <c r="E9" s="4" t="s">
        <v>8</v>
      </c>
      <c r="F9" s="249" t="s">
        <v>36</v>
      </c>
      <c r="G9" s="4" t="s">
        <v>12</v>
      </c>
      <c r="H9" s="319">
        <v>100</v>
      </c>
      <c r="I9" s="317">
        <v>100</v>
      </c>
      <c r="J9" s="89">
        <f t="shared" si="0"/>
        <v>100</v>
      </c>
      <c r="K9" s="379">
        <f t="shared" ref="K9" si="1">(J9+J10)/2</f>
        <v>100</v>
      </c>
      <c r="L9" s="250"/>
      <c r="M9" s="338"/>
      <c r="N9" s="283" t="s">
        <v>234</v>
      </c>
      <c r="O9" s="3">
        <v>100</v>
      </c>
      <c r="P9" s="3"/>
    </row>
    <row r="10" spans="1:16" s="252" customFormat="1" x14ac:dyDescent="0.25">
      <c r="A10" s="404"/>
      <c r="B10" s="386"/>
      <c r="C10" s="344"/>
      <c r="D10" s="344"/>
      <c r="E10" s="4" t="s">
        <v>9</v>
      </c>
      <c r="F10" s="249" t="s">
        <v>14</v>
      </c>
      <c r="G10" s="4" t="s">
        <v>15</v>
      </c>
      <c r="H10" s="317">
        <v>3</v>
      </c>
      <c r="I10" s="317">
        <v>3</v>
      </c>
      <c r="J10" s="89">
        <f t="shared" si="0"/>
        <v>100</v>
      </c>
      <c r="K10" s="344"/>
      <c r="L10" s="254"/>
      <c r="M10" s="338"/>
      <c r="N10" s="131"/>
      <c r="O10" s="3">
        <f>J10</f>
        <v>100</v>
      </c>
      <c r="P10" s="3">
        <f>(O10+O9)/2</f>
        <v>100</v>
      </c>
    </row>
    <row r="11" spans="1:16" s="252" customFormat="1" ht="36" x14ac:dyDescent="0.25">
      <c r="A11" s="404"/>
      <c r="B11" s="380" t="s">
        <v>79</v>
      </c>
      <c r="C11" s="344" t="s">
        <v>107</v>
      </c>
      <c r="D11" s="344" t="s">
        <v>7</v>
      </c>
      <c r="E11" s="4" t="s">
        <v>8</v>
      </c>
      <c r="F11" s="249" t="s">
        <v>36</v>
      </c>
      <c r="G11" s="4" t="s">
        <v>12</v>
      </c>
      <c r="H11" s="317">
        <v>100</v>
      </c>
      <c r="I11" s="317">
        <v>100</v>
      </c>
      <c r="J11" s="89">
        <f t="shared" si="0"/>
        <v>100</v>
      </c>
      <c r="K11" s="379">
        <f t="shared" ref="K11" si="2">(J11+J12)/2</f>
        <v>100</v>
      </c>
      <c r="L11" s="250"/>
      <c r="M11" s="338"/>
      <c r="N11" s="131"/>
      <c r="O11" s="3">
        <v>100</v>
      </c>
      <c r="P11" s="3"/>
    </row>
    <row r="12" spans="1:16" s="252" customFormat="1" ht="24" customHeight="1" x14ac:dyDescent="0.25">
      <c r="A12" s="404"/>
      <c r="B12" s="381"/>
      <c r="C12" s="344"/>
      <c r="D12" s="344"/>
      <c r="E12" s="4" t="s">
        <v>9</v>
      </c>
      <c r="F12" s="249" t="s">
        <v>14</v>
      </c>
      <c r="G12" s="4" t="s">
        <v>15</v>
      </c>
      <c r="H12" s="317">
        <v>1</v>
      </c>
      <c r="I12" s="317">
        <v>1</v>
      </c>
      <c r="J12" s="89">
        <f t="shared" si="0"/>
        <v>100</v>
      </c>
      <c r="K12" s="344"/>
      <c r="L12" s="254"/>
      <c r="M12" s="338"/>
      <c r="N12" s="131"/>
      <c r="O12" s="3">
        <v>100</v>
      </c>
      <c r="P12" s="3">
        <v>100</v>
      </c>
    </row>
    <row r="13" spans="1:16" s="252" customFormat="1" ht="36" x14ac:dyDescent="0.25">
      <c r="A13" s="404"/>
      <c r="B13" s="380" t="s">
        <v>114</v>
      </c>
      <c r="C13" s="344" t="s">
        <v>115</v>
      </c>
      <c r="D13" s="344" t="s">
        <v>7</v>
      </c>
      <c r="E13" s="4" t="s">
        <v>8</v>
      </c>
      <c r="F13" s="249" t="s">
        <v>36</v>
      </c>
      <c r="G13" s="4" t="s">
        <v>12</v>
      </c>
      <c r="H13" s="317">
        <v>100</v>
      </c>
      <c r="I13" s="317">
        <v>100</v>
      </c>
      <c r="J13" s="89">
        <f t="shared" si="0"/>
        <v>100</v>
      </c>
      <c r="K13" s="379">
        <f t="shared" ref="K13" si="3">(J13+J14)/2</f>
        <v>100</v>
      </c>
      <c r="L13" s="250"/>
      <c r="M13" s="338"/>
      <c r="N13" s="131"/>
      <c r="O13" s="3">
        <v>100</v>
      </c>
      <c r="P13" s="3"/>
    </row>
    <row r="14" spans="1:16" s="252" customFormat="1" x14ac:dyDescent="0.25">
      <c r="A14" s="404"/>
      <c r="B14" s="381"/>
      <c r="C14" s="344"/>
      <c r="D14" s="344"/>
      <c r="E14" s="4" t="s">
        <v>9</v>
      </c>
      <c r="F14" s="249" t="s">
        <v>14</v>
      </c>
      <c r="G14" s="4" t="s">
        <v>15</v>
      </c>
      <c r="H14" s="320">
        <v>1</v>
      </c>
      <c r="I14" s="320">
        <v>1</v>
      </c>
      <c r="J14" s="89">
        <f t="shared" si="0"/>
        <v>100</v>
      </c>
      <c r="K14" s="344"/>
      <c r="L14" s="254"/>
      <c r="M14" s="338"/>
      <c r="N14" s="131"/>
      <c r="O14" s="3">
        <v>110</v>
      </c>
      <c r="P14" s="3">
        <f>(O14+O13)/2</f>
        <v>105</v>
      </c>
    </row>
    <row r="15" spans="1:16" s="252" customFormat="1" ht="58.5" customHeight="1" x14ac:dyDescent="0.25">
      <c r="A15" s="404"/>
      <c r="B15" s="380" t="s">
        <v>84</v>
      </c>
      <c r="C15" s="344" t="s">
        <v>37</v>
      </c>
      <c r="D15" s="344" t="s">
        <v>7</v>
      </c>
      <c r="E15" s="4" t="s">
        <v>8</v>
      </c>
      <c r="F15" s="249" t="s">
        <v>38</v>
      </c>
      <c r="G15" s="4" t="s">
        <v>12</v>
      </c>
      <c r="H15" s="317">
        <v>100</v>
      </c>
      <c r="I15" s="318">
        <v>99</v>
      </c>
      <c r="J15" s="89">
        <f t="shared" si="0"/>
        <v>99</v>
      </c>
      <c r="K15" s="379">
        <f t="shared" ref="K15" si="4">(J15+J16)/2</f>
        <v>99.5</v>
      </c>
      <c r="L15" s="371" t="s">
        <v>253</v>
      </c>
      <c r="M15" s="338"/>
      <c r="N15" s="131"/>
      <c r="O15" s="3">
        <v>100</v>
      </c>
      <c r="P15" s="3"/>
    </row>
    <row r="16" spans="1:16" s="252" customFormat="1" x14ac:dyDescent="0.25">
      <c r="A16" s="404"/>
      <c r="B16" s="381"/>
      <c r="C16" s="344"/>
      <c r="D16" s="344"/>
      <c r="E16" s="4" t="s">
        <v>9</v>
      </c>
      <c r="F16" s="249" t="s">
        <v>14</v>
      </c>
      <c r="G16" s="4" t="s">
        <v>15</v>
      </c>
      <c r="H16" s="317">
        <v>210</v>
      </c>
      <c r="I16" s="317">
        <v>210</v>
      </c>
      <c r="J16" s="89">
        <f t="shared" si="0"/>
        <v>100</v>
      </c>
      <c r="K16" s="344"/>
      <c r="L16" s="372"/>
      <c r="M16" s="338"/>
      <c r="N16" s="131"/>
      <c r="O16" s="3">
        <f>J16</f>
        <v>100</v>
      </c>
      <c r="P16" s="3">
        <f>(O16+O15)/2</f>
        <v>100</v>
      </c>
    </row>
    <row r="17" spans="1:16" s="252" customFormat="1" ht="36" x14ac:dyDescent="0.25">
      <c r="A17" s="404"/>
      <c r="B17" s="384" t="s">
        <v>83</v>
      </c>
      <c r="C17" s="344" t="s">
        <v>102</v>
      </c>
      <c r="D17" s="344" t="s">
        <v>7</v>
      </c>
      <c r="E17" s="4" t="s">
        <v>8</v>
      </c>
      <c r="F17" s="249" t="s">
        <v>38</v>
      </c>
      <c r="G17" s="4" t="s">
        <v>12</v>
      </c>
      <c r="H17" s="317">
        <v>100</v>
      </c>
      <c r="I17" s="317">
        <v>100</v>
      </c>
      <c r="J17" s="89">
        <f t="shared" si="0"/>
        <v>100</v>
      </c>
      <c r="K17" s="379">
        <f t="shared" ref="K17" si="5">(J17+J18)/2</f>
        <v>100</v>
      </c>
      <c r="L17" s="250"/>
      <c r="M17" s="338"/>
      <c r="N17" s="131"/>
      <c r="O17" s="3">
        <v>100</v>
      </c>
      <c r="P17" s="3"/>
    </row>
    <row r="18" spans="1:16" s="252" customFormat="1" x14ac:dyDescent="0.25">
      <c r="A18" s="404"/>
      <c r="B18" s="386"/>
      <c r="C18" s="344"/>
      <c r="D18" s="344"/>
      <c r="E18" s="4" t="s">
        <v>9</v>
      </c>
      <c r="F18" s="249" t="s">
        <v>14</v>
      </c>
      <c r="G18" s="4" t="s">
        <v>15</v>
      </c>
      <c r="H18" s="317">
        <v>15</v>
      </c>
      <c r="I18" s="317">
        <v>15</v>
      </c>
      <c r="J18" s="89">
        <f t="shared" si="0"/>
        <v>100</v>
      </c>
      <c r="K18" s="344"/>
      <c r="L18" s="254"/>
      <c r="M18" s="338"/>
      <c r="N18" s="131"/>
      <c r="O18" s="3">
        <v>110</v>
      </c>
      <c r="P18" s="3">
        <f>(O18+O17)/2</f>
        <v>105</v>
      </c>
    </row>
    <row r="19" spans="1:16" s="252" customFormat="1" ht="39" customHeight="1" x14ac:dyDescent="0.25">
      <c r="A19" s="404"/>
      <c r="B19" s="384" t="s">
        <v>97</v>
      </c>
      <c r="C19" s="344" t="s">
        <v>96</v>
      </c>
      <c r="D19" s="344" t="s">
        <v>7</v>
      </c>
      <c r="E19" s="4" t="s">
        <v>8</v>
      </c>
      <c r="F19" s="249" t="s">
        <v>38</v>
      </c>
      <c r="G19" s="4" t="s">
        <v>12</v>
      </c>
      <c r="H19" s="317">
        <v>100</v>
      </c>
      <c r="I19" s="317">
        <v>100</v>
      </c>
      <c r="J19" s="89">
        <f t="shared" si="0"/>
        <v>100</v>
      </c>
      <c r="K19" s="379">
        <f t="shared" ref="K19" si="6">(J19+J20)/2</f>
        <v>91.666666666666671</v>
      </c>
      <c r="L19" s="371" t="s">
        <v>254</v>
      </c>
      <c r="M19" s="338"/>
      <c r="N19" s="131"/>
      <c r="O19" s="3"/>
      <c r="P19" s="3"/>
    </row>
    <row r="20" spans="1:16" s="252" customFormat="1" x14ac:dyDescent="0.25">
      <c r="A20" s="404"/>
      <c r="B20" s="386"/>
      <c r="C20" s="344"/>
      <c r="D20" s="344"/>
      <c r="E20" s="4" t="s">
        <v>9</v>
      </c>
      <c r="F20" s="249" t="s">
        <v>14</v>
      </c>
      <c r="G20" s="4" t="s">
        <v>15</v>
      </c>
      <c r="H20" s="317">
        <v>6</v>
      </c>
      <c r="I20" s="317">
        <v>5</v>
      </c>
      <c r="J20" s="89">
        <f t="shared" si="0"/>
        <v>83.333333333333343</v>
      </c>
      <c r="K20" s="344"/>
      <c r="L20" s="372"/>
      <c r="M20" s="338"/>
      <c r="N20" s="131"/>
      <c r="O20" s="3">
        <v>100</v>
      </c>
      <c r="P20" s="3"/>
    </row>
    <row r="21" spans="1:16" s="252" customFormat="1" ht="36" x14ac:dyDescent="0.25">
      <c r="A21" s="404"/>
      <c r="B21" s="384" t="s">
        <v>116</v>
      </c>
      <c r="C21" s="344" t="s">
        <v>117</v>
      </c>
      <c r="D21" s="344" t="s">
        <v>7</v>
      </c>
      <c r="E21" s="4" t="s">
        <v>8</v>
      </c>
      <c r="F21" s="249" t="s">
        <v>38</v>
      </c>
      <c r="G21" s="4" t="s">
        <v>12</v>
      </c>
      <c r="H21" s="317">
        <v>100</v>
      </c>
      <c r="I21" s="317">
        <v>100</v>
      </c>
      <c r="J21" s="89">
        <f t="shared" si="0"/>
        <v>100</v>
      </c>
      <c r="K21" s="379">
        <f t="shared" ref="K21" si="7">(J21+J22)/2</f>
        <v>100</v>
      </c>
      <c r="L21" s="250"/>
      <c r="M21" s="338"/>
      <c r="N21" s="131"/>
      <c r="O21" s="3">
        <v>100</v>
      </c>
      <c r="P21" s="3"/>
    </row>
    <row r="22" spans="1:16" s="252" customFormat="1" x14ac:dyDescent="0.25">
      <c r="A22" s="404"/>
      <c r="B22" s="386"/>
      <c r="C22" s="344"/>
      <c r="D22" s="344"/>
      <c r="E22" s="4" t="s">
        <v>9</v>
      </c>
      <c r="F22" s="249" t="s">
        <v>14</v>
      </c>
      <c r="G22" s="4" t="s">
        <v>15</v>
      </c>
      <c r="H22" s="317">
        <v>3</v>
      </c>
      <c r="I22" s="317">
        <v>3</v>
      </c>
      <c r="J22" s="89">
        <f t="shared" si="0"/>
        <v>100</v>
      </c>
      <c r="K22" s="344"/>
      <c r="L22" s="254"/>
      <c r="M22" s="338"/>
      <c r="N22" s="131"/>
      <c r="O22" s="3">
        <f>J22</f>
        <v>100</v>
      </c>
      <c r="P22" s="3">
        <f t="shared" ref="P22" si="8">(O22+O21)/2</f>
        <v>100</v>
      </c>
    </row>
    <row r="23" spans="1:16" s="252" customFormat="1" ht="31.5" customHeight="1" x14ac:dyDescent="0.25">
      <c r="A23" s="404"/>
      <c r="B23" s="384" t="s">
        <v>126</v>
      </c>
      <c r="C23" s="341" t="s">
        <v>125</v>
      </c>
      <c r="D23" s="341" t="s">
        <v>7</v>
      </c>
      <c r="E23" s="4" t="s">
        <v>8</v>
      </c>
      <c r="F23" s="249" t="s">
        <v>123</v>
      </c>
      <c r="G23" s="4" t="s">
        <v>12</v>
      </c>
      <c r="H23" s="321">
        <v>100</v>
      </c>
      <c r="I23" s="321">
        <v>100</v>
      </c>
      <c r="J23" s="89">
        <f t="shared" si="0"/>
        <v>100</v>
      </c>
      <c r="K23" s="371">
        <f>((((J25+J24)/2)+J23)/2)</f>
        <v>100</v>
      </c>
      <c r="L23" s="253"/>
      <c r="M23" s="338"/>
      <c r="N23" s="131"/>
      <c r="O23" s="3"/>
      <c r="P23" s="3"/>
    </row>
    <row r="24" spans="1:16" s="252" customFormat="1" ht="21" customHeight="1" x14ac:dyDescent="0.25">
      <c r="A24" s="404"/>
      <c r="B24" s="385"/>
      <c r="C24" s="342"/>
      <c r="D24" s="342"/>
      <c r="E24" s="4" t="s">
        <v>9</v>
      </c>
      <c r="F24" s="249" t="s">
        <v>14</v>
      </c>
      <c r="G24" s="4" t="s">
        <v>15</v>
      </c>
      <c r="H24" s="321">
        <v>50</v>
      </c>
      <c r="I24" s="321">
        <v>50</v>
      </c>
      <c r="J24" s="89">
        <f t="shared" si="0"/>
        <v>100</v>
      </c>
      <c r="K24" s="388"/>
      <c r="L24" s="253"/>
      <c r="M24" s="338"/>
      <c r="N24" s="131"/>
      <c r="O24" s="3">
        <v>100</v>
      </c>
      <c r="P24" s="3">
        <v>100</v>
      </c>
    </row>
    <row r="25" spans="1:16" s="252" customFormat="1" x14ac:dyDescent="0.25">
      <c r="A25" s="404"/>
      <c r="B25" s="386"/>
      <c r="C25" s="343"/>
      <c r="D25" s="343"/>
      <c r="E25" s="4" t="s">
        <v>9</v>
      </c>
      <c r="F25" s="249" t="s">
        <v>16</v>
      </c>
      <c r="G25" s="4" t="s">
        <v>23</v>
      </c>
      <c r="H25" s="321">
        <v>8500</v>
      </c>
      <c r="I25" s="321">
        <v>8500</v>
      </c>
      <c r="J25" s="89">
        <f t="shared" si="0"/>
        <v>100</v>
      </c>
      <c r="K25" s="372"/>
      <c r="L25" s="253" t="s">
        <v>227</v>
      </c>
      <c r="M25" s="338"/>
      <c r="N25" s="131"/>
      <c r="O25" s="3">
        <f>(J25+J24)/2</f>
        <v>100</v>
      </c>
      <c r="P25" s="3"/>
    </row>
    <row r="26" spans="1:16" s="252" customFormat="1" ht="36" customHeight="1" x14ac:dyDescent="0.25">
      <c r="A26" s="404"/>
      <c r="B26" s="384" t="s">
        <v>85</v>
      </c>
      <c r="C26" s="344" t="s">
        <v>40</v>
      </c>
      <c r="D26" s="344" t="s">
        <v>7</v>
      </c>
      <c r="E26" s="4" t="s">
        <v>8</v>
      </c>
      <c r="F26" s="249" t="s">
        <v>41</v>
      </c>
      <c r="G26" s="4" t="s">
        <v>12</v>
      </c>
      <c r="H26" s="317">
        <v>100</v>
      </c>
      <c r="I26" s="317">
        <v>100</v>
      </c>
      <c r="J26" s="89">
        <f t="shared" si="0"/>
        <v>100</v>
      </c>
      <c r="K26" s="379">
        <f t="shared" ref="K26:K28" si="9">(J26+J27)/2</f>
        <v>100</v>
      </c>
      <c r="L26" s="250"/>
      <c r="M26" s="338"/>
      <c r="N26" s="131"/>
      <c r="O26" s="3">
        <v>100</v>
      </c>
      <c r="P26" s="3"/>
    </row>
    <row r="27" spans="1:16" s="252" customFormat="1" x14ac:dyDescent="0.25">
      <c r="A27" s="404"/>
      <c r="B27" s="386"/>
      <c r="C27" s="344"/>
      <c r="D27" s="344"/>
      <c r="E27" s="4" t="s">
        <v>9</v>
      </c>
      <c r="F27" s="249" t="s">
        <v>14</v>
      </c>
      <c r="G27" s="4" t="s">
        <v>15</v>
      </c>
      <c r="H27" s="317">
        <v>23</v>
      </c>
      <c r="I27" s="317">
        <v>23</v>
      </c>
      <c r="J27" s="89">
        <f t="shared" si="0"/>
        <v>100</v>
      </c>
      <c r="K27" s="344"/>
      <c r="L27" s="254"/>
      <c r="M27" s="338"/>
      <c r="N27" s="131"/>
      <c r="O27" s="3">
        <v>100</v>
      </c>
      <c r="P27" s="3">
        <v>100</v>
      </c>
    </row>
    <row r="28" spans="1:16" s="20" customFormat="1" ht="39" customHeight="1" x14ac:dyDescent="0.25">
      <c r="A28" s="404"/>
      <c r="B28" s="396" t="s">
        <v>83</v>
      </c>
      <c r="C28" s="344" t="s">
        <v>131</v>
      </c>
      <c r="D28" s="389" t="s">
        <v>7</v>
      </c>
      <c r="E28" s="4" t="s">
        <v>8</v>
      </c>
      <c r="F28" s="249" t="s">
        <v>41</v>
      </c>
      <c r="G28" s="21" t="s">
        <v>12</v>
      </c>
      <c r="H28" s="317">
        <v>100</v>
      </c>
      <c r="I28" s="317">
        <v>100</v>
      </c>
      <c r="J28" s="89">
        <f t="shared" si="0"/>
        <v>100</v>
      </c>
      <c r="K28" s="379">
        <f t="shared" si="9"/>
        <v>100</v>
      </c>
      <c r="L28" s="250"/>
      <c r="M28" s="338"/>
      <c r="N28" s="131"/>
      <c r="O28" s="19">
        <v>100</v>
      </c>
      <c r="P28" s="19"/>
    </row>
    <row r="29" spans="1:16" s="20" customFormat="1" x14ac:dyDescent="0.25">
      <c r="A29" s="404"/>
      <c r="B29" s="396"/>
      <c r="C29" s="344"/>
      <c r="D29" s="389"/>
      <c r="E29" s="4" t="s">
        <v>9</v>
      </c>
      <c r="F29" s="251" t="s">
        <v>14</v>
      </c>
      <c r="G29" s="21" t="s">
        <v>15</v>
      </c>
      <c r="H29" s="317">
        <v>1</v>
      </c>
      <c r="I29" s="317">
        <v>1</v>
      </c>
      <c r="J29" s="89">
        <f t="shared" si="0"/>
        <v>100</v>
      </c>
      <c r="K29" s="344"/>
      <c r="L29" s="250"/>
      <c r="M29" s="338"/>
      <c r="N29" s="131"/>
      <c r="O29" s="19">
        <v>100</v>
      </c>
      <c r="P29" s="19">
        <v>100</v>
      </c>
    </row>
    <row r="30" spans="1:16" s="252" customFormat="1" ht="36" customHeight="1" x14ac:dyDescent="0.25">
      <c r="A30" s="404"/>
      <c r="B30" s="384" t="s">
        <v>122</v>
      </c>
      <c r="C30" s="341" t="s">
        <v>43</v>
      </c>
      <c r="D30" s="341" t="s">
        <v>7</v>
      </c>
      <c r="E30" s="4" t="s">
        <v>8</v>
      </c>
      <c r="F30" s="249" t="s">
        <v>44</v>
      </c>
      <c r="G30" s="4" t="s">
        <v>12</v>
      </c>
      <c r="H30" s="319">
        <v>100</v>
      </c>
      <c r="I30" s="319">
        <v>100</v>
      </c>
      <c r="J30" s="89">
        <f t="shared" si="0"/>
        <v>100</v>
      </c>
      <c r="K30" s="371">
        <f>((((J32+J31)/2)+J30)/2)</f>
        <v>100</v>
      </c>
      <c r="L30" s="250"/>
      <c r="M30" s="338"/>
      <c r="N30" s="131"/>
      <c r="O30" s="3">
        <v>100</v>
      </c>
      <c r="P30" s="3"/>
    </row>
    <row r="31" spans="1:16" s="252" customFormat="1" x14ac:dyDescent="0.25">
      <c r="A31" s="404"/>
      <c r="B31" s="385"/>
      <c r="C31" s="342"/>
      <c r="D31" s="342"/>
      <c r="E31" s="4" t="s">
        <v>9</v>
      </c>
      <c r="F31" s="249" t="s">
        <v>14</v>
      </c>
      <c r="G31" s="4" t="s">
        <v>15</v>
      </c>
      <c r="H31" s="317">
        <v>341</v>
      </c>
      <c r="I31" s="317">
        <v>341</v>
      </c>
      <c r="J31" s="89">
        <f t="shared" si="0"/>
        <v>100</v>
      </c>
      <c r="K31" s="388"/>
      <c r="L31" s="250"/>
      <c r="M31" s="338"/>
      <c r="N31" s="131"/>
      <c r="O31" s="3"/>
      <c r="P31" s="3"/>
    </row>
    <row r="32" spans="1:16" s="252" customFormat="1" x14ac:dyDescent="0.25">
      <c r="A32" s="404"/>
      <c r="B32" s="386"/>
      <c r="C32" s="343"/>
      <c r="D32" s="343"/>
      <c r="E32" s="4" t="s">
        <v>9</v>
      </c>
      <c r="F32" s="249" t="s">
        <v>124</v>
      </c>
      <c r="G32" s="4" t="s">
        <v>46</v>
      </c>
      <c r="H32" s="317">
        <v>2672</v>
      </c>
      <c r="I32" s="317">
        <v>2672</v>
      </c>
      <c r="J32" s="89">
        <f t="shared" si="0"/>
        <v>100</v>
      </c>
      <c r="K32" s="372"/>
      <c r="L32" s="250"/>
      <c r="M32" s="338"/>
      <c r="N32" s="131"/>
      <c r="O32" s="19">
        <f>(J32+J31)/2</f>
        <v>100</v>
      </c>
      <c r="P32" s="3">
        <f>(O32+O30)/2</f>
        <v>100</v>
      </c>
    </row>
    <row r="33" spans="1:16" s="252" customFormat="1" ht="24" customHeight="1" x14ac:dyDescent="0.25">
      <c r="A33" s="404"/>
      <c r="B33" s="384" t="s">
        <v>87</v>
      </c>
      <c r="C33" s="341" t="s">
        <v>88</v>
      </c>
      <c r="D33" s="341" t="s">
        <v>86</v>
      </c>
      <c r="E33" s="4" t="s">
        <v>8</v>
      </c>
      <c r="F33" s="249" t="s">
        <v>123</v>
      </c>
      <c r="G33" s="4" t="s">
        <v>12</v>
      </c>
      <c r="H33" s="319">
        <v>100</v>
      </c>
      <c r="I33" s="317">
        <v>100</v>
      </c>
      <c r="J33" s="89">
        <f t="shared" si="0"/>
        <v>100</v>
      </c>
      <c r="K33" s="371">
        <f>((((J35+J34)/2)+J33)/2)</f>
        <v>100</v>
      </c>
      <c r="L33" s="250"/>
      <c r="M33" s="338"/>
      <c r="N33" s="131"/>
      <c r="O33" s="3">
        <v>100</v>
      </c>
      <c r="P33" s="3"/>
    </row>
    <row r="34" spans="1:16" s="252" customFormat="1" x14ac:dyDescent="0.25">
      <c r="A34" s="404"/>
      <c r="B34" s="385"/>
      <c r="C34" s="342"/>
      <c r="D34" s="342"/>
      <c r="E34" s="4" t="s">
        <v>9</v>
      </c>
      <c r="F34" s="249" t="s">
        <v>127</v>
      </c>
      <c r="G34" s="4" t="s">
        <v>92</v>
      </c>
      <c r="H34" s="53">
        <v>1</v>
      </c>
      <c r="I34" s="53">
        <v>1</v>
      </c>
      <c r="J34" s="89">
        <f t="shared" si="0"/>
        <v>100</v>
      </c>
      <c r="K34" s="388"/>
      <c r="L34" s="250"/>
      <c r="M34" s="338"/>
      <c r="N34" s="131"/>
      <c r="O34" s="3"/>
      <c r="P34" s="3"/>
    </row>
    <row r="35" spans="1:16" s="252" customFormat="1" x14ac:dyDescent="0.25">
      <c r="A35" s="405"/>
      <c r="B35" s="386"/>
      <c r="C35" s="343"/>
      <c r="D35" s="343"/>
      <c r="E35" s="4" t="s">
        <v>9</v>
      </c>
      <c r="F35" s="249" t="s">
        <v>128</v>
      </c>
      <c r="G35" s="4" t="s">
        <v>92</v>
      </c>
      <c r="H35" s="322">
        <v>2</v>
      </c>
      <c r="I35" s="322">
        <v>2</v>
      </c>
      <c r="J35" s="89">
        <f t="shared" si="0"/>
        <v>100</v>
      </c>
      <c r="K35" s="372"/>
      <c r="L35" s="250"/>
      <c r="M35" s="339"/>
      <c r="N35" s="133"/>
      <c r="O35" s="3">
        <v>100</v>
      </c>
      <c r="P35" s="3">
        <v>100</v>
      </c>
    </row>
  </sheetData>
  <mergeCells count="60">
    <mergeCell ref="A7:A35"/>
    <mergeCell ref="B13:B14"/>
    <mergeCell ref="B15:B16"/>
    <mergeCell ref="B17:B18"/>
    <mergeCell ref="B19:B20"/>
    <mergeCell ref="B21:B22"/>
    <mergeCell ref="B23:B25"/>
    <mergeCell ref="B26:B27"/>
    <mergeCell ref="B30:B32"/>
    <mergeCell ref="B33:B35"/>
    <mergeCell ref="B28:B29"/>
    <mergeCell ref="B7:B8"/>
    <mergeCell ref="B9:B10"/>
    <mergeCell ref="B11:B12"/>
    <mergeCell ref="C9:C10"/>
    <mergeCell ref="D9:D10"/>
    <mergeCell ref="K15:K16"/>
    <mergeCell ref="K17:K18"/>
    <mergeCell ref="D26:D27"/>
    <mergeCell ref="C21:C22"/>
    <mergeCell ref="D21:D22"/>
    <mergeCell ref="C11:C12"/>
    <mergeCell ref="D11:D12"/>
    <mergeCell ref="C13:C14"/>
    <mergeCell ref="K11:K12"/>
    <mergeCell ref="K13:K14"/>
    <mergeCell ref="C15:C16"/>
    <mergeCell ref="D15:D16"/>
    <mergeCell ref="I2:N2"/>
    <mergeCell ref="I3:N3"/>
    <mergeCell ref="C5:I5"/>
    <mergeCell ref="C7:C8"/>
    <mergeCell ref="D7:D8"/>
    <mergeCell ref="K7:K8"/>
    <mergeCell ref="M7:M35"/>
    <mergeCell ref="K26:K27"/>
    <mergeCell ref="K21:K22"/>
    <mergeCell ref="C28:C29"/>
    <mergeCell ref="D28:D29"/>
    <mergeCell ref="K19:K20"/>
    <mergeCell ref="K28:K29"/>
    <mergeCell ref="D13:D14"/>
    <mergeCell ref="C33:C35"/>
    <mergeCell ref="D33:D35"/>
    <mergeCell ref="C30:C32"/>
    <mergeCell ref="D30:D32"/>
    <mergeCell ref="C17:C18"/>
    <mergeCell ref="D17:D18"/>
    <mergeCell ref="C19:C20"/>
    <mergeCell ref="D19:D20"/>
    <mergeCell ref="C23:C25"/>
    <mergeCell ref="D23:D25"/>
    <mergeCell ref="C26:C27"/>
    <mergeCell ref="L7:L8"/>
    <mergeCell ref="L15:L16"/>
    <mergeCell ref="L19:L20"/>
    <mergeCell ref="K33:K35"/>
    <mergeCell ref="K23:K25"/>
    <mergeCell ref="K9:K10"/>
    <mergeCell ref="K30:K32"/>
  </mergeCells>
  <pageMargins left="0.7" right="0.7" top="0.75" bottom="0.75" header="0.3" footer="0.3"/>
  <pageSetup paperSize="9" scale="5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P51"/>
  <sheetViews>
    <sheetView view="pageBreakPreview" topLeftCell="A22" zoomScale="85" zoomScaleNormal="70" zoomScaleSheetLayoutView="85" workbookViewId="0">
      <pane xSplit="3" topLeftCell="D1" activePane="topRight" state="frozen"/>
      <selection activeCell="A7" sqref="A7"/>
      <selection pane="topRight" activeCell="I3" sqref="I3:N3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4" width="15.85546875" style="1"/>
    <col min="15" max="16" width="15.85546875" style="3"/>
    <col min="17" max="16384" width="15.85546875" style="1"/>
  </cols>
  <sheetData>
    <row r="1" spans="1:16" s="228" customFormat="1" x14ac:dyDescent="0.25">
      <c r="I1" s="407" t="s">
        <v>170</v>
      </c>
      <c r="J1" s="407"/>
      <c r="O1" s="3"/>
      <c r="P1" s="3"/>
    </row>
    <row r="2" spans="1:16" s="228" customFormat="1" ht="18.75" customHeigh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228" customFormat="1" ht="15" customHeigh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228" customFormat="1" ht="18.75" customHeight="1" x14ac:dyDescent="0.25">
      <c r="O4" s="3"/>
      <c r="P4" s="3"/>
    </row>
    <row r="5" spans="1:16" s="228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J5" s="228" t="s">
        <v>227</v>
      </c>
      <c r="O5" s="3"/>
      <c r="P5" s="3"/>
    </row>
    <row r="6" spans="1:16" s="228" customFormat="1" ht="117.7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23" t="s">
        <v>26</v>
      </c>
      <c r="K6" s="223" t="s">
        <v>27</v>
      </c>
      <c r="L6" s="224" t="s">
        <v>185</v>
      </c>
      <c r="M6" s="223" t="s">
        <v>186</v>
      </c>
      <c r="N6" s="29" t="s">
        <v>28</v>
      </c>
      <c r="O6" s="3"/>
      <c r="P6" s="3"/>
    </row>
    <row r="7" spans="1:16" s="99" customFormat="1" ht="62.25" customHeight="1" x14ac:dyDescent="0.2">
      <c r="A7" s="345" t="s">
        <v>56</v>
      </c>
      <c r="B7" s="225"/>
      <c r="C7" s="341" t="s">
        <v>70</v>
      </c>
      <c r="D7" s="341" t="s">
        <v>7</v>
      </c>
      <c r="E7" s="222" t="s">
        <v>8</v>
      </c>
      <c r="F7" s="223" t="s">
        <v>11</v>
      </c>
      <c r="G7" s="236" t="s">
        <v>12</v>
      </c>
      <c r="H7" s="223">
        <v>100</v>
      </c>
      <c r="I7" s="223">
        <v>100</v>
      </c>
      <c r="J7" s="223">
        <f>I7/H7*100</f>
        <v>100</v>
      </c>
      <c r="K7" s="371">
        <f>((((J9+J8)/2)+J7)/2)</f>
        <v>100</v>
      </c>
      <c r="L7" s="341"/>
      <c r="M7" s="337" t="s">
        <v>213</v>
      </c>
      <c r="N7" s="159">
        <f>(K7+K10+K13+K16+K22+K28+K30+K32+K34+K40+K46+K49)/12</f>
        <v>100</v>
      </c>
      <c r="O7" s="98">
        <v>100</v>
      </c>
      <c r="P7" s="98"/>
    </row>
    <row r="8" spans="1:16" s="99" customFormat="1" ht="12" x14ac:dyDescent="0.2">
      <c r="A8" s="346"/>
      <c r="B8" s="225"/>
      <c r="C8" s="342"/>
      <c r="D8" s="342"/>
      <c r="E8" s="222" t="s">
        <v>9</v>
      </c>
      <c r="F8" s="223" t="s">
        <v>14</v>
      </c>
      <c r="G8" s="236" t="s">
        <v>15</v>
      </c>
      <c r="H8" s="223">
        <v>1</v>
      </c>
      <c r="I8" s="223">
        <v>1</v>
      </c>
      <c r="J8" s="223">
        <f t="shared" ref="J8:J51" si="0">I8/H8*100</f>
        <v>100</v>
      </c>
      <c r="K8" s="388"/>
      <c r="L8" s="342"/>
      <c r="M8" s="338"/>
      <c r="N8" s="206"/>
      <c r="O8" s="98"/>
      <c r="P8" s="98"/>
    </row>
    <row r="9" spans="1:16" s="99" customFormat="1" ht="17.25" customHeight="1" x14ac:dyDescent="0.2">
      <c r="A9" s="346"/>
      <c r="B9" s="225"/>
      <c r="C9" s="343"/>
      <c r="D9" s="343"/>
      <c r="E9" s="222" t="s">
        <v>9</v>
      </c>
      <c r="F9" s="223" t="s">
        <v>16</v>
      </c>
      <c r="G9" s="236" t="s">
        <v>23</v>
      </c>
      <c r="H9" s="223">
        <v>158</v>
      </c>
      <c r="I9" s="223">
        <v>158</v>
      </c>
      <c r="J9" s="223">
        <f t="shared" si="0"/>
        <v>100</v>
      </c>
      <c r="K9" s="372"/>
      <c r="L9" s="343"/>
      <c r="M9" s="338"/>
      <c r="N9" s="206"/>
      <c r="O9" s="98">
        <f>(J9+J8)/2</f>
        <v>100</v>
      </c>
      <c r="P9" s="98">
        <f>(O9+O7)/2</f>
        <v>100</v>
      </c>
    </row>
    <row r="10" spans="1:16" s="99" customFormat="1" ht="65.25" customHeight="1" x14ac:dyDescent="0.2">
      <c r="A10" s="346"/>
      <c r="B10" s="225"/>
      <c r="C10" s="341" t="s">
        <v>220</v>
      </c>
      <c r="D10" s="341" t="s">
        <v>7</v>
      </c>
      <c r="E10" s="222" t="s">
        <v>8</v>
      </c>
      <c r="F10" s="223" t="s">
        <v>11</v>
      </c>
      <c r="G10" s="236" t="s">
        <v>12</v>
      </c>
      <c r="H10" s="223">
        <v>100</v>
      </c>
      <c r="I10" s="223">
        <v>100</v>
      </c>
      <c r="J10" s="223">
        <f t="shared" si="0"/>
        <v>100</v>
      </c>
      <c r="K10" s="371">
        <f t="shared" ref="K10" si="1">((((J12+J11)/2)+J10)/2)</f>
        <v>100</v>
      </c>
      <c r="L10" s="113"/>
      <c r="M10" s="338"/>
      <c r="N10" s="207" t="s">
        <v>234</v>
      </c>
      <c r="O10" s="98">
        <v>100</v>
      </c>
      <c r="P10" s="98"/>
    </row>
    <row r="11" spans="1:16" s="99" customFormat="1" ht="12" x14ac:dyDescent="0.2">
      <c r="A11" s="346"/>
      <c r="B11" s="225"/>
      <c r="C11" s="342"/>
      <c r="D11" s="342"/>
      <c r="E11" s="222" t="s">
        <v>9</v>
      </c>
      <c r="F11" s="223" t="s">
        <v>14</v>
      </c>
      <c r="G11" s="236" t="s">
        <v>15</v>
      </c>
      <c r="H11" s="223">
        <v>17</v>
      </c>
      <c r="I11" s="223">
        <v>17</v>
      </c>
      <c r="J11" s="223">
        <f t="shared" si="0"/>
        <v>100</v>
      </c>
      <c r="K11" s="388"/>
      <c r="L11" s="341"/>
      <c r="M11" s="338"/>
      <c r="N11" s="206"/>
      <c r="O11" s="98"/>
      <c r="P11" s="98"/>
    </row>
    <row r="12" spans="1:16" s="99" customFormat="1" ht="19.5" customHeight="1" x14ac:dyDescent="0.2">
      <c r="A12" s="346"/>
      <c r="B12" s="225"/>
      <c r="C12" s="343"/>
      <c r="D12" s="343"/>
      <c r="E12" s="222" t="s">
        <v>9</v>
      </c>
      <c r="F12" s="223" t="s">
        <v>16</v>
      </c>
      <c r="G12" s="236" t="s">
        <v>23</v>
      </c>
      <c r="H12" s="223">
        <v>2686</v>
      </c>
      <c r="I12" s="223">
        <v>2686</v>
      </c>
      <c r="J12" s="223">
        <f t="shared" si="0"/>
        <v>100</v>
      </c>
      <c r="K12" s="372"/>
      <c r="L12" s="343"/>
      <c r="M12" s="338"/>
      <c r="N12" s="206"/>
      <c r="O12" s="98">
        <f>(J12+J11)/2</f>
        <v>100</v>
      </c>
      <c r="P12" s="98">
        <f>(O12+O10)/2</f>
        <v>100</v>
      </c>
    </row>
    <row r="13" spans="1:16" s="99" customFormat="1" ht="30" customHeight="1" x14ac:dyDescent="0.2">
      <c r="A13" s="346"/>
      <c r="B13" s="225"/>
      <c r="C13" s="341" t="s">
        <v>73</v>
      </c>
      <c r="D13" s="341" t="s">
        <v>7</v>
      </c>
      <c r="E13" s="222" t="s">
        <v>8</v>
      </c>
      <c r="F13" s="298" t="s">
        <v>20</v>
      </c>
      <c r="G13" s="236" t="s">
        <v>12</v>
      </c>
      <c r="H13" s="223">
        <v>100</v>
      </c>
      <c r="I13" s="223">
        <v>100</v>
      </c>
      <c r="J13" s="223">
        <f t="shared" si="0"/>
        <v>100</v>
      </c>
      <c r="K13" s="371">
        <f t="shared" ref="K13" si="2">((((J15+J14)/2)+J13)/2)</f>
        <v>100</v>
      </c>
      <c r="L13" s="113"/>
      <c r="M13" s="338"/>
      <c r="N13" s="206"/>
      <c r="O13" s="98">
        <v>100</v>
      </c>
      <c r="P13" s="98"/>
    </row>
    <row r="14" spans="1:16" s="99" customFormat="1" ht="12" x14ac:dyDescent="0.2">
      <c r="A14" s="346"/>
      <c r="B14" s="225"/>
      <c r="C14" s="342"/>
      <c r="D14" s="342"/>
      <c r="E14" s="222" t="s">
        <v>9</v>
      </c>
      <c r="F14" s="223" t="s">
        <v>14</v>
      </c>
      <c r="G14" s="236" t="s">
        <v>15</v>
      </c>
      <c r="H14" s="223">
        <v>1</v>
      </c>
      <c r="I14" s="223">
        <v>1</v>
      </c>
      <c r="J14" s="223">
        <f t="shared" si="0"/>
        <v>100</v>
      </c>
      <c r="K14" s="388"/>
      <c r="L14" s="113"/>
      <c r="M14" s="338"/>
      <c r="N14" s="206"/>
      <c r="O14" s="98"/>
      <c r="P14" s="98"/>
    </row>
    <row r="15" spans="1:16" s="99" customFormat="1" ht="19.5" customHeight="1" x14ac:dyDescent="0.2">
      <c r="A15" s="346"/>
      <c r="B15" s="225"/>
      <c r="C15" s="343"/>
      <c r="D15" s="343"/>
      <c r="E15" s="222" t="s">
        <v>9</v>
      </c>
      <c r="F15" s="223" t="s">
        <v>16</v>
      </c>
      <c r="G15" s="236" t="s">
        <v>23</v>
      </c>
      <c r="H15" s="223">
        <v>158</v>
      </c>
      <c r="I15" s="223">
        <v>158</v>
      </c>
      <c r="J15" s="223">
        <f t="shared" si="0"/>
        <v>100</v>
      </c>
      <c r="K15" s="372"/>
      <c r="L15" s="76"/>
      <c r="M15" s="338"/>
      <c r="N15" s="206"/>
      <c r="O15" s="98">
        <f>(J15+J14)/2</f>
        <v>100</v>
      </c>
      <c r="P15" s="98">
        <f>(O15+O13)/2</f>
        <v>100</v>
      </c>
    </row>
    <row r="16" spans="1:16" s="99" customFormat="1" ht="32.25" customHeight="1" x14ac:dyDescent="0.2">
      <c r="A16" s="346"/>
      <c r="B16" s="225"/>
      <c r="C16" s="341" t="s">
        <v>221</v>
      </c>
      <c r="D16" s="341" t="s">
        <v>7</v>
      </c>
      <c r="E16" s="222" t="s">
        <v>8</v>
      </c>
      <c r="F16" s="298" t="s">
        <v>20</v>
      </c>
      <c r="G16" s="236" t="s">
        <v>12</v>
      </c>
      <c r="H16" s="223">
        <v>100</v>
      </c>
      <c r="I16" s="223">
        <v>100</v>
      </c>
      <c r="J16" s="223">
        <f t="shared" si="0"/>
        <v>100</v>
      </c>
      <c r="K16" s="371">
        <f>((((J18+J17)/2)+J16)/2)</f>
        <v>100</v>
      </c>
      <c r="L16" s="113"/>
      <c r="M16" s="338"/>
      <c r="N16" s="206"/>
      <c r="O16" s="98">
        <v>100</v>
      </c>
      <c r="P16" s="98"/>
    </row>
    <row r="17" spans="1:16" s="99" customFormat="1" ht="12" x14ac:dyDescent="0.2">
      <c r="A17" s="346"/>
      <c r="B17" s="225"/>
      <c r="C17" s="342"/>
      <c r="D17" s="342"/>
      <c r="E17" s="222" t="s">
        <v>9</v>
      </c>
      <c r="F17" s="223" t="s">
        <v>14</v>
      </c>
      <c r="G17" s="236" t="s">
        <v>15</v>
      </c>
      <c r="H17" s="110">
        <v>16</v>
      </c>
      <c r="I17" s="110">
        <v>16</v>
      </c>
      <c r="J17" s="223">
        <f t="shared" si="0"/>
        <v>100</v>
      </c>
      <c r="K17" s="388"/>
      <c r="L17" s="113"/>
      <c r="M17" s="338"/>
      <c r="N17" s="206"/>
      <c r="O17" s="98"/>
      <c r="P17" s="98"/>
    </row>
    <row r="18" spans="1:16" s="99" customFormat="1" ht="19.5" customHeight="1" x14ac:dyDescent="0.2">
      <c r="A18" s="346"/>
      <c r="B18" s="225"/>
      <c r="C18" s="343"/>
      <c r="D18" s="343"/>
      <c r="E18" s="222" t="s">
        <v>9</v>
      </c>
      <c r="F18" s="223" t="s">
        <v>16</v>
      </c>
      <c r="G18" s="236" t="s">
        <v>23</v>
      </c>
      <c r="H18" s="110">
        <v>2528</v>
      </c>
      <c r="I18" s="110">
        <v>2528</v>
      </c>
      <c r="J18" s="223">
        <f t="shared" si="0"/>
        <v>100</v>
      </c>
      <c r="K18" s="372"/>
      <c r="L18" s="76"/>
      <c r="M18" s="338"/>
      <c r="N18" s="206"/>
      <c r="O18" s="98">
        <f>(J18+J17)/2</f>
        <v>100</v>
      </c>
      <c r="P18" s="98">
        <f>(O18+O16)/2</f>
        <v>100</v>
      </c>
    </row>
    <row r="19" spans="1:16" s="99" customFormat="1" ht="30.75" customHeight="1" x14ac:dyDescent="0.2">
      <c r="A19" s="346"/>
      <c r="B19" s="225"/>
      <c r="C19" s="341" t="s">
        <v>179</v>
      </c>
      <c r="D19" s="341" t="s">
        <v>7</v>
      </c>
      <c r="E19" s="45" t="s">
        <v>8</v>
      </c>
      <c r="F19" s="223" t="s">
        <v>20</v>
      </c>
      <c r="G19" s="45" t="s">
        <v>12</v>
      </c>
      <c r="H19" s="110">
        <v>100</v>
      </c>
      <c r="I19" s="237">
        <v>100</v>
      </c>
      <c r="J19" s="223">
        <f t="shared" si="0"/>
        <v>100</v>
      </c>
      <c r="K19" s="371">
        <f>((((J21+J20)/2)+J19)/2)</f>
        <v>100</v>
      </c>
      <c r="L19" s="75"/>
      <c r="M19" s="338"/>
      <c r="N19" s="206"/>
      <c r="O19" s="98"/>
      <c r="P19" s="98"/>
    </row>
    <row r="20" spans="1:16" s="99" customFormat="1" ht="12" x14ac:dyDescent="0.2">
      <c r="A20" s="346"/>
      <c r="B20" s="225"/>
      <c r="C20" s="342"/>
      <c r="D20" s="342"/>
      <c r="E20" s="45" t="s">
        <v>9</v>
      </c>
      <c r="F20" s="223" t="s">
        <v>21</v>
      </c>
      <c r="G20" s="45" t="s">
        <v>15</v>
      </c>
      <c r="H20" s="110">
        <v>1</v>
      </c>
      <c r="I20" s="237">
        <v>1</v>
      </c>
      <c r="J20" s="223">
        <f t="shared" si="0"/>
        <v>100</v>
      </c>
      <c r="K20" s="388"/>
      <c r="L20" s="75"/>
      <c r="M20" s="338"/>
      <c r="N20" s="206"/>
      <c r="O20" s="98"/>
      <c r="P20" s="98"/>
    </row>
    <row r="21" spans="1:16" s="99" customFormat="1" ht="19.5" customHeight="1" x14ac:dyDescent="0.2">
      <c r="A21" s="346"/>
      <c r="B21" s="225"/>
      <c r="C21" s="343"/>
      <c r="D21" s="343"/>
      <c r="E21" s="45" t="s">
        <v>9</v>
      </c>
      <c r="F21" s="223" t="s">
        <v>22</v>
      </c>
      <c r="G21" s="45" t="s">
        <v>23</v>
      </c>
      <c r="H21" s="110">
        <v>158</v>
      </c>
      <c r="I21" s="237">
        <v>158</v>
      </c>
      <c r="J21" s="223">
        <f t="shared" si="0"/>
        <v>100</v>
      </c>
      <c r="K21" s="372"/>
      <c r="L21" s="75"/>
      <c r="M21" s="338"/>
      <c r="N21" s="206"/>
      <c r="O21" s="98"/>
      <c r="P21" s="98"/>
    </row>
    <row r="22" spans="1:16" s="228" customFormat="1" ht="37.5" customHeight="1" x14ac:dyDescent="0.25">
      <c r="A22" s="346"/>
      <c r="B22" s="373" t="s">
        <v>78</v>
      </c>
      <c r="C22" s="344" t="s">
        <v>35</v>
      </c>
      <c r="D22" s="344" t="s">
        <v>7</v>
      </c>
      <c r="E22" s="4" t="s">
        <v>8</v>
      </c>
      <c r="F22" s="227" t="s">
        <v>36</v>
      </c>
      <c r="G22" s="4" t="s">
        <v>12</v>
      </c>
      <c r="H22" s="111">
        <v>100</v>
      </c>
      <c r="I22" s="111">
        <v>100</v>
      </c>
      <c r="J22" s="223">
        <f t="shared" si="0"/>
        <v>100</v>
      </c>
      <c r="K22" s="337">
        <f>(J22+J23)/2</f>
        <v>100</v>
      </c>
      <c r="L22" s="337"/>
      <c r="M22" s="338"/>
      <c r="N22" s="206"/>
      <c r="O22" s="3">
        <v>100</v>
      </c>
      <c r="P22" s="3"/>
    </row>
    <row r="23" spans="1:16" s="228" customFormat="1" ht="13.5" customHeight="1" x14ac:dyDescent="0.25">
      <c r="A23" s="346"/>
      <c r="B23" s="375"/>
      <c r="C23" s="344"/>
      <c r="D23" s="344"/>
      <c r="E23" s="4" t="s">
        <v>9</v>
      </c>
      <c r="F23" s="227" t="s">
        <v>14</v>
      </c>
      <c r="G23" s="4" t="s">
        <v>15</v>
      </c>
      <c r="H23" s="238">
        <v>191</v>
      </c>
      <c r="I23" s="111">
        <v>191</v>
      </c>
      <c r="J23" s="100">
        <f t="shared" si="0"/>
        <v>100</v>
      </c>
      <c r="K23" s="339"/>
      <c r="L23" s="338"/>
      <c r="M23" s="338"/>
      <c r="N23" s="206"/>
      <c r="O23" s="3">
        <v>110</v>
      </c>
      <c r="P23" s="3">
        <f>(O23+O22)/2</f>
        <v>105</v>
      </c>
    </row>
    <row r="24" spans="1:16" s="228" customFormat="1" ht="41.25" customHeight="1" x14ac:dyDescent="0.25">
      <c r="A24" s="346"/>
      <c r="B24" s="373" t="s">
        <v>80</v>
      </c>
      <c r="C24" s="344" t="s">
        <v>107</v>
      </c>
      <c r="D24" s="344" t="s">
        <v>7</v>
      </c>
      <c r="E24" s="4" t="s">
        <v>8</v>
      </c>
      <c r="F24" s="227" t="s">
        <v>36</v>
      </c>
      <c r="G24" s="4" t="s">
        <v>12</v>
      </c>
      <c r="H24" s="111">
        <v>100</v>
      </c>
      <c r="I24" s="238">
        <v>100</v>
      </c>
      <c r="J24" s="223">
        <f t="shared" si="0"/>
        <v>100</v>
      </c>
      <c r="K24" s="337">
        <f t="shared" ref="K24" si="3">(J24+J25)/2</f>
        <v>100</v>
      </c>
      <c r="L24" s="229"/>
      <c r="M24" s="338"/>
      <c r="N24" s="206"/>
      <c r="O24" s="3"/>
      <c r="P24" s="3"/>
    </row>
    <row r="25" spans="1:16" s="228" customFormat="1" ht="15" customHeight="1" x14ac:dyDescent="0.25">
      <c r="A25" s="346"/>
      <c r="B25" s="375"/>
      <c r="C25" s="344"/>
      <c r="D25" s="344"/>
      <c r="E25" s="4" t="s">
        <v>9</v>
      </c>
      <c r="F25" s="227" t="s">
        <v>14</v>
      </c>
      <c r="G25" s="4" t="s">
        <v>15</v>
      </c>
      <c r="H25" s="111">
        <v>1</v>
      </c>
      <c r="I25" s="238">
        <v>1</v>
      </c>
      <c r="J25" s="223">
        <f t="shared" si="0"/>
        <v>100</v>
      </c>
      <c r="K25" s="339"/>
      <c r="L25" s="229"/>
      <c r="M25" s="338"/>
      <c r="N25" s="206"/>
      <c r="O25" s="3"/>
      <c r="P25" s="3"/>
    </row>
    <row r="26" spans="1:16" s="228" customFormat="1" ht="39" customHeight="1" x14ac:dyDescent="0.25">
      <c r="A26" s="346"/>
      <c r="B26" s="364" t="s">
        <v>114</v>
      </c>
      <c r="C26" s="344" t="s">
        <v>115</v>
      </c>
      <c r="D26" s="344" t="s">
        <v>7</v>
      </c>
      <c r="E26" s="4" t="s">
        <v>8</v>
      </c>
      <c r="F26" s="227" t="s">
        <v>36</v>
      </c>
      <c r="G26" s="4" t="s">
        <v>12</v>
      </c>
      <c r="H26" s="111">
        <v>100</v>
      </c>
      <c r="I26" s="238">
        <v>100</v>
      </c>
      <c r="J26" s="223">
        <f t="shared" si="0"/>
        <v>100</v>
      </c>
      <c r="K26" s="337">
        <f t="shared" ref="K26" si="4">(J26+J27)/2</f>
        <v>100</v>
      </c>
      <c r="L26" s="229"/>
      <c r="M26" s="338"/>
      <c r="N26" s="206"/>
      <c r="O26" s="3"/>
      <c r="P26" s="3"/>
    </row>
    <row r="27" spans="1:16" s="228" customFormat="1" x14ac:dyDescent="0.25">
      <c r="A27" s="346"/>
      <c r="B27" s="365"/>
      <c r="C27" s="344"/>
      <c r="D27" s="344"/>
      <c r="E27" s="4" t="s">
        <v>9</v>
      </c>
      <c r="F27" s="227" t="s">
        <v>14</v>
      </c>
      <c r="G27" s="4" t="s">
        <v>15</v>
      </c>
      <c r="H27" s="111">
        <v>4</v>
      </c>
      <c r="I27" s="238">
        <v>4</v>
      </c>
      <c r="J27" s="223">
        <f t="shared" si="0"/>
        <v>100</v>
      </c>
      <c r="K27" s="339"/>
      <c r="L27" s="229"/>
      <c r="M27" s="338"/>
      <c r="N27" s="206"/>
      <c r="O27" s="3"/>
      <c r="P27" s="3"/>
    </row>
    <row r="28" spans="1:16" s="228" customFormat="1" ht="39.75" customHeight="1" x14ac:dyDescent="0.25">
      <c r="A28" s="346"/>
      <c r="B28" s="364" t="s">
        <v>84</v>
      </c>
      <c r="C28" s="344" t="s">
        <v>37</v>
      </c>
      <c r="D28" s="344" t="s">
        <v>7</v>
      </c>
      <c r="E28" s="4" t="s">
        <v>8</v>
      </c>
      <c r="F28" s="298" t="s">
        <v>38</v>
      </c>
      <c r="G28" s="4" t="s">
        <v>12</v>
      </c>
      <c r="H28" s="111">
        <v>100</v>
      </c>
      <c r="I28" s="238">
        <v>100</v>
      </c>
      <c r="J28" s="223">
        <f t="shared" si="0"/>
        <v>100</v>
      </c>
      <c r="K28" s="337">
        <f t="shared" ref="K28" si="5">(J28+J29)/2</f>
        <v>100</v>
      </c>
      <c r="L28" s="338"/>
      <c r="M28" s="338"/>
      <c r="N28" s="206"/>
      <c r="O28" s="3">
        <v>100</v>
      </c>
      <c r="P28" s="3"/>
    </row>
    <row r="29" spans="1:16" s="228" customFormat="1" ht="26.25" customHeight="1" x14ac:dyDescent="0.25">
      <c r="A29" s="346"/>
      <c r="B29" s="365"/>
      <c r="C29" s="344"/>
      <c r="D29" s="344"/>
      <c r="E29" s="4" t="s">
        <v>9</v>
      </c>
      <c r="F29" s="227" t="s">
        <v>14</v>
      </c>
      <c r="G29" s="4" t="s">
        <v>15</v>
      </c>
      <c r="H29" s="111">
        <v>212</v>
      </c>
      <c r="I29" s="238">
        <v>212</v>
      </c>
      <c r="J29" s="100">
        <f t="shared" si="0"/>
        <v>100</v>
      </c>
      <c r="K29" s="339"/>
      <c r="L29" s="339"/>
      <c r="M29" s="338"/>
      <c r="N29" s="206"/>
      <c r="O29" s="3">
        <f>J29</f>
        <v>100</v>
      </c>
      <c r="P29" s="3">
        <f>(O28+O29)/2</f>
        <v>100</v>
      </c>
    </row>
    <row r="30" spans="1:16" s="228" customFormat="1" ht="39.75" customHeight="1" x14ac:dyDescent="0.25">
      <c r="A30" s="346"/>
      <c r="B30" s="373" t="s">
        <v>99</v>
      </c>
      <c r="C30" s="344" t="s">
        <v>106</v>
      </c>
      <c r="D30" s="344" t="s">
        <v>7</v>
      </c>
      <c r="E30" s="4" t="s">
        <v>8</v>
      </c>
      <c r="F30" s="227" t="s">
        <v>38</v>
      </c>
      <c r="G30" s="4" t="s">
        <v>12</v>
      </c>
      <c r="H30" s="111">
        <v>100</v>
      </c>
      <c r="I30" s="238">
        <v>100</v>
      </c>
      <c r="J30" s="223">
        <f t="shared" si="0"/>
        <v>100</v>
      </c>
      <c r="K30" s="337">
        <f t="shared" ref="K30" si="6">(J30+J31)/2</f>
        <v>100</v>
      </c>
      <c r="L30" s="219" t="s">
        <v>227</v>
      </c>
      <c r="M30" s="338"/>
      <c r="N30" s="206"/>
      <c r="O30" s="3">
        <v>100</v>
      </c>
      <c r="P30" s="3"/>
    </row>
    <row r="31" spans="1:16" s="228" customFormat="1" x14ac:dyDescent="0.25">
      <c r="A31" s="346"/>
      <c r="B31" s="375"/>
      <c r="C31" s="344"/>
      <c r="D31" s="344"/>
      <c r="E31" s="45" t="s">
        <v>9</v>
      </c>
      <c r="F31" s="227" t="s">
        <v>14</v>
      </c>
      <c r="G31" s="4" t="s">
        <v>15</v>
      </c>
      <c r="H31" s="111">
        <v>4</v>
      </c>
      <c r="I31" s="238">
        <v>4</v>
      </c>
      <c r="J31" s="223">
        <f t="shared" si="0"/>
        <v>100</v>
      </c>
      <c r="K31" s="339"/>
      <c r="L31" s="221"/>
      <c r="M31" s="338"/>
      <c r="N31" s="206"/>
      <c r="O31" s="3">
        <f>J31</f>
        <v>100</v>
      </c>
      <c r="P31" s="3">
        <f>(O31+O30)/2</f>
        <v>100</v>
      </c>
    </row>
    <row r="32" spans="1:16" s="228" customFormat="1" ht="36" customHeight="1" x14ac:dyDescent="0.25">
      <c r="A32" s="346"/>
      <c r="B32" s="373" t="s">
        <v>97</v>
      </c>
      <c r="C32" s="344" t="s">
        <v>96</v>
      </c>
      <c r="D32" s="344" t="s">
        <v>7</v>
      </c>
      <c r="E32" s="4" t="s">
        <v>8</v>
      </c>
      <c r="F32" s="227" t="s">
        <v>38</v>
      </c>
      <c r="G32" s="4" t="s">
        <v>12</v>
      </c>
      <c r="H32" s="111">
        <v>100</v>
      </c>
      <c r="I32" s="111">
        <v>100</v>
      </c>
      <c r="J32" s="223">
        <f t="shared" si="0"/>
        <v>100</v>
      </c>
      <c r="K32" s="337">
        <f t="shared" ref="K32" si="7">(J32+J33)/2</f>
        <v>100</v>
      </c>
      <c r="L32" s="219"/>
      <c r="M32" s="338"/>
      <c r="N32" s="206"/>
      <c r="O32" s="3">
        <v>100</v>
      </c>
      <c r="P32" s="3"/>
    </row>
    <row r="33" spans="1:16" s="228" customFormat="1" x14ac:dyDescent="0.25">
      <c r="A33" s="346"/>
      <c r="B33" s="375"/>
      <c r="C33" s="344"/>
      <c r="D33" s="344"/>
      <c r="E33" s="4" t="s">
        <v>9</v>
      </c>
      <c r="F33" s="227" t="s">
        <v>14</v>
      </c>
      <c r="G33" s="4" t="s">
        <v>15</v>
      </c>
      <c r="H33" s="111">
        <v>1</v>
      </c>
      <c r="I33" s="238">
        <v>1</v>
      </c>
      <c r="J33" s="223">
        <f t="shared" si="0"/>
        <v>100</v>
      </c>
      <c r="K33" s="339"/>
      <c r="L33" s="221"/>
      <c r="M33" s="338"/>
      <c r="N33" s="206"/>
      <c r="O33" s="3">
        <v>100</v>
      </c>
      <c r="P33" s="3">
        <f>(O33+O32)/2</f>
        <v>100</v>
      </c>
    </row>
    <row r="34" spans="1:16" s="228" customFormat="1" ht="39.75" customHeight="1" x14ac:dyDescent="0.25">
      <c r="A34" s="346"/>
      <c r="B34" s="373" t="s">
        <v>116</v>
      </c>
      <c r="C34" s="344" t="s">
        <v>117</v>
      </c>
      <c r="D34" s="344" t="s">
        <v>7</v>
      </c>
      <c r="E34" s="4" t="s">
        <v>8</v>
      </c>
      <c r="F34" s="227" t="s">
        <v>38</v>
      </c>
      <c r="G34" s="4" t="s">
        <v>12</v>
      </c>
      <c r="H34" s="111">
        <v>100</v>
      </c>
      <c r="I34" s="111">
        <v>100</v>
      </c>
      <c r="J34" s="223">
        <f t="shared" si="0"/>
        <v>100</v>
      </c>
      <c r="K34" s="337">
        <f t="shared" ref="K34" si="8">(J34+J35)/2</f>
        <v>100</v>
      </c>
      <c r="L34" s="219"/>
      <c r="M34" s="338"/>
      <c r="N34" s="206"/>
      <c r="O34" s="3">
        <v>100</v>
      </c>
      <c r="P34" s="3"/>
    </row>
    <row r="35" spans="1:16" s="228" customFormat="1" x14ac:dyDescent="0.25">
      <c r="A35" s="346"/>
      <c r="B35" s="375"/>
      <c r="C35" s="344"/>
      <c r="D35" s="344"/>
      <c r="E35" s="4" t="s">
        <v>9</v>
      </c>
      <c r="F35" s="227" t="s">
        <v>14</v>
      </c>
      <c r="G35" s="4" t="s">
        <v>15</v>
      </c>
      <c r="H35" s="111">
        <v>2</v>
      </c>
      <c r="I35" s="238">
        <v>2</v>
      </c>
      <c r="J35" s="223">
        <f t="shared" si="0"/>
        <v>100</v>
      </c>
      <c r="K35" s="339"/>
      <c r="L35" s="221"/>
      <c r="M35" s="338"/>
      <c r="N35" s="206"/>
      <c r="O35" s="3">
        <v>100</v>
      </c>
      <c r="P35" s="3">
        <v>100</v>
      </c>
    </row>
    <row r="36" spans="1:16" s="228" customFormat="1" ht="36" hidden="1" customHeight="1" x14ac:dyDescent="0.25">
      <c r="A36" s="346"/>
      <c r="B36" s="373" t="s">
        <v>100</v>
      </c>
      <c r="C36" s="344" t="s">
        <v>39</v>
      </c>
      <c r="D36" s="344" t="s">
        <v>7</v>
      </c>
      <c r="E36" s="4" t="s">
        <v>8</v>
      </c>
      <c r="F36" s="227" t="s">
        <v>38</v>
      </c>
      <c r="G36" s="4" t="s">
        <v>12</v>
      </c>
      <c r="H36" s="111"/>
      <c r="I36" s="111"/>
      <c r="J36" s="223" t="e">
        <f t="shared" si="0"/>
        <v>#DIV/0!</v>
      </c>
      <c r="K36" s="337" t="e">
        <f t="shared" ref="K36" si="9">(J36+J37)/2</f>
        <v>#DIV/0!</v>
      </c>
      <c r="L36" s="229"/>
      <c r="M36" s="338"/>
      <c r="N36" s="206"/>
      <c r="O36" s="3">
        <v>100</v>
      </c>
      <c r="P36" s="3"/>
    </row>
    <row r="37" spans="1:16" s="228" customFormat="1" ht="15" hidden="1" customHeight="1" x14ac:dyDescent="0.25">
      <c r="A37" s="346"/>
      <c r="B37" s="375"/>
      <c r="C37" s="344"/>
      <c r="D37" s="344"/>
      <c r="E37" s="4" t="s">
        <v>9</v>
      </c>
      <c r="F37" s="227" t="s">
        <v>14</v>
      </c>
      <c r="G37" s="4" t="s">
        <v>15</v>
      </c>
      <c r="H37" s="111"/>
      <c r="I37" s="111"/>
      <c r="J37" s="223" t="e">
        <f t="shared" si="0"/>
        <v>#DIV/0!</v>
      </c>
      <c r="K37" s="339"/>
      <c r="L37" s="229"/>
      <c r="M37" s="338"/>
      <c r="N37" s="206"/>
      <c r="O37" s="3">
        <v>90</v>
      </c>
      <c r="P37" s="3">
        <f t="shared" ref="P37" si="10">(O36+O37)/2</f>
        <v>95</v>
      </c>
    </row>
    <row r="38" spans="1:16" s="228" customFormat="1" ht="36" hidden="1" customHeight="1" x14ac:dyDescent="0.25">
      <c r="A38" s="346"/>
      <c r="B38" s="373" t="s">
        <v>83</v>
      </c>
      <c r="C38" s="344" t="s">
        <v>102</v>
      </c>
      <c r="D38" s="344" t="s">
        <v>7</v>
      </c>
      <c r="E38" s="4" t="s">
        <v>8</v>
      </c>
      <c r="F38" s="227" t="s">
        <v>38</v>
      </c>
      <c r="G38" s="4" t="s">
        <v>12</v>
      </c>
      <c r="H38" s="111"/>
      <c r="I38" s="111"/>
      <c r="J38" s="223" t="e">
        <f t="shared" si="0"/>
        <v>#DIV/0!</v>
      </c>
      <c r="K38" s="337" t="e">
        <f t="shared" ref="K38" si="11">(J38+J39)/2</f>
        <v>#DIV/0!</v>
      </c>
      <c r="L38" s="229"/>
      <c r="M38" s="338"/>
      <c r="N38" s="206"/>
      <c r="O38" s="3"/>
      <c r="P38" s="3"/>
    </row>
    <row r="39" spans="1:16" s="228" customFormat="1" ht="15" hidden="1" customHeight="1" x14ac:dyDescent="0.25">
      <c r="A39" s="346"/>
      <c r="B39" s="375"/>
      <c r="C39" s="344"/>
      <c r="D39" s="344"/>
      <c r="E39" s="4" t="s">
        <v>9</v>
      </c>
      <c r="F39" s="227" t="s">
        <v>14</v>
      </c>
      <c r="G39" s="4" t="s">
        <v>15</v>
      </c>
      <c r="H39" s="111"/>
      <c r="I39" s="111"/>
      <c r="J39" s="223" t="e">
        <f t="shared" si="0"/>
        <v>#DIV/0!</v>
      </c>
      <c r="K39" s="339"/>
      <c r="L39" s="229"/>
      <c r="M39" s="338"/>
      <c r="N39" s="206"/>
      <c r="O39" s="3"/>
      <c r="P39" s="3"/>
    </row>
    <row r="40" spans="1:16" s="228" customFormat="1" ht="39" customHeight="1" x14ac:dyDescent="0.25">
      <c r="A40" s="346"/>
      <c r="B40" s="373" t="s">
        <v>85</v>
      </c>
      <c r="C40" s="344" t="s">
        <v>40</v>
      </c>
      <c r="D40" s="344" t="s">
        <v>7</v>
      </c>
      <c r="E40" s="4" t="s">
        <v>8</v>
      </c>
      <c r="F40" s="227" t="s">
        <v>41</v>
      </c>
      <c r="G40" s="4" t="s">
        <v>12</v>
      </c>
      <c r="H40" s="111">
        <v>100</v>
      </c>
      <c r="I40" s="111">
        <v>100</v>
      </c>
      <c r="J40" s="223">
        <f t="shared" si="0"/>
        <v>100</v>
      </c>
      <c r="K40" s="337">
        <f t="shared" ref="K40" si="12">(J40+J41)/2</f>
        <v>100</v>
      </c>
      <c r="L40" s="219"/>
      <c r="M40" s="338"/>
      <c r="N40" s="206"/>
      <c r="O40" s="3">
        <v>100</v>
      </c>
      <c r="P40" s="3"/>
    </row>
    <row r="41" spans="1:16" s="228" customFormat="1" x14ac:dyDescent="0.25">
      <c r="A41" s="346"/>
      <c r="B41" s="375"/>
      <c r="C41" s="344"/>
      <c r="D41" s="344"/>
      <c r="E41" s="4" t="s">
        <v>9</v>
      </c>
      <c r="F41" s="227" t="s">
        <v>14</v>
      </c>
      <c r="G41" s="4" t="s">
        <v>15</v>
      </c>
      <c r="H41" s="111">
        <v>58</v>
      </c>
      <c r="I41" s="238">
        <v>58</v>
      </c>
      <c r="J41" s="100">
        <f t="shared" si="0"/>
        <v>100</v>
      </c>
      <c r="K41" s="339"/>
      <c r="L41" s="221"/>
      <c r="M41" s="338"/>
      <c r="N41" s="206"/>
      <c r="O41" s="3">
        <f>J41</f>
        <v>100</v>
      </c>
      <c r="P41" s="3">
        <f>(O41+O40)/2</f>
        <v>100</v>
      </c>
    </row>
    <row r="42" spans="1:16" s="228" customFormat="1" ht="36" hidden="1" customHeight="1" x14ac:dyDescent="0.25">
      <c r="A42" s="346"/>
      <c r="B42" s="373" t="s">
        <v>118</v>
      </c>
      <c r="C42" s="344" t="s">
        <v>145</v>
      </c>
      <c r="D42" s="344" t="s">
        <v>7</v>
      </c>
      <c r="E42" s="4" t="s">
        <v>8</v>
      </c>
      <c r="F42" s="227" t="s">
        <v>41</v>
      </c>
      <c r="G42" s="4" t="s">
        <v>12</v>
      </c>
      <c r="H42" s="111"/>
      <c r="I42" s="111"/>
      <c r="J42" s="223" t="e">
        <f t="shared" si="0"/>
        <v>#DIV/0!</v>
      </c>
      <c r="K42" s="337"/>
      <c r="L42" s="229"/>
      <c r="M42" s="338"/>
      <c r="N42" s="206"/>
      <c r="O42" s="3"/>
      <c r="P42" s="3"/>
    </row>
    <row r="43" spans="1:16" s="228" customFormat="1" ht="15" hidden="1" customHeight="1" x14ac:dyDescent="0.25">
      <c r="A43" s="346"/>
      <c r="B43" s="375"/>
      <c r="C43" s="344"/>
      <c r="D43" s="344"/>
      <c r="E43" s="4" t="s">
        <v>9</v>
      </c>
      <c r="F43" s="227" t="s">
        <v>14</v>
      </c>
      <c r="G43" s="4" t="s">
        <v>15</v>
      </c>
      <c r="H43" s="111"/>
      <c r="I43" s="111"/>
      <c r="J43" s="223" t="e">
        <f t="shared" si="0"/>
        <v>#DIV/0!</v>
      </c>
      <c r="K43" s="339"/>
      <c r="L43" s="229"/>
      <c r="M43" s="338"/>
      <c r="N43" s="206"/>
      <c r="O43" s="3"/>
      <c r="P43" s="3"/>
    </row>
    <row r="44" spans="1:16" s="228" customFormat="1" ht="43.5" customHeight="1" x14ac:dyDescent="0.25">
      <c r="A44" s="346"/>
      <c r="B44" s="226"/>
      <c r="C44" s="344" t="s">
        <v>42</v>
      </c>
      <c r="D44" s="344" t="s">
        <v>7</v>
      </c>
      <c r="E44" s="4" t="s">
        <v>8</v>
      </c>
      <c r="F44" s="227" t="s">
        <v>41</v>
      </c>
      <c r="G44" s="4" t="s">
        <v>12</v>
      </c>
      <c r="H44" s="111">
        <v>100</v>
      </c>
      <c r="I44" s="111">
        <v>100</v>
      </c>
      <c r="J44" s="223">
        <f t="shared" si="0"/>
        <v>100</v>
      </c>
      <c r="K44" s="337">
        <f t="shared" ref="K44" si="13">(J44+J45)/2</f>
        <v>100</v>
      </c>
      <c r="L44" s="229"/>
      <c r="M44" s="338"/>
      <c r="N44" s="206"/>
      <c r="O44" s="3"/>
      <c r="P44" s="3"/>
    </row>
    <row r="45" spans="1:16" s="228" customFormat="1" x14ac:dyDescent="0.25">
      <c r="A45" s="346"/>
      <c r="B45" s="226"/>
      <c r="C45" s="344"/>
      <c r="D45" s="344"/>
      <c r="E45" s="4" t="s">
        <v>9</v>
      </c>
      <c r="F45" s="227" t="s">
        <v>14</v>
      </c>
      <c r="G45" s="4" t="s">
        <v>15</v>
      </c>
      <c r="H45" s="111">
        <v>5</v>
      </c>
      <c r="I45" s="238">
        <v>5</v>
      </c>
      <c r="J45" s="100">
        <f t="shared" si="0"/>
        <v>100</v>
      </c>
      <c r="K45" s="339"/>
      <c r="L45" s="229"/>
      <c r="M45" s="338"/>
      <c r="N45" s="206"/>
      <c r="O45" s="3"/>
      <c r="P45" s="3"/>
    </row>
    <row r="46" spans="1:16" s="228" customFormat="1" ht="24" x14ac:dyDescent="0.25">
      <c r="A46" s="346"/>
      <c r="B46" s="373" t="s">
        <v>122</v>
      </c>
      <c r="C46" s="344" t="s">
        <v>43</v>
      </c>
      <c r="D46" s="344" t="s">
        <v>7</v>
      </c>
      <c r="E46" s="4" t="s">
        <v>8</v>
      </c>
      <c r="F46" s="227" t="s">
        <v>44</v>
      </c>
      <c r="G46" s="4" t="s">
        <v>12</v>
      </c>
      <c r="H46" s="112">
        <v>100</v>
      </c>
      <c r="I46" s="112">
        <v>100</v>
      </c>
      <c r="J46" s="223">
        <f t="shared" si="0"/>
        <v>100</v>
      </c>
      <c r="K46" s="371">
        <f>((((J48+J47)/2)+J46)/2)</f>
        <v>100</v>
      </c>
      <c r="L46" s="219"/>
      <c r="M46" s="338"/>
      <c r="N46" s="206"/>
      <c r="O46" s="3">
        <v>100</v>
      </c>
      <c r="P46" s="3"/>
    </row>
    <row r="47" spans="1:16" s="228" customFormat="1" x14ac:dyDescent="0.25">
      <c r="A47" s="346"/>
      <c r="B47" s="374"/>
      <c r="C47" s="344"/>
      <c r="D47" s="344"/>
      <c r="E47" s="4" t="s">
        <v>9</v>
      </c>
      <c r="F47" s="227" t="s">
        <v>14</v>
      </c>
      <c r="G47" s="4" t="s">
        <v>15</v>
      </c>
      <c r="H47" s="112">
        <v>417</v>
      </c>
      <c r="I47" s="112">
        <v>417</v>
      </c>
      <c r="J47" s="223">
        <f t="shared" si="0"/>
        <v>100</v>
      </c>
      <c r="K47" s="388"/>
      <c r="L47" s="220"/>
      <c r="M47" s="338"/>
      <c r="N47" s="206"/>
      <c r="O47" s="3"/>
      <c r="P47" s="3"/>
    </row>
    <row r="48" spans="1:16" s="228" customFormat="1" x14ac:dyDescent="0.25">
      <c r="A48" s="346"/>
      <c r="B48" s="375"/>
      <c r="C48" s="344"/>
      <c r="D48" s="344"/>
      <c r="E48" s="4" t="s">
        <v>9</v>
      </c>
      <c r="F48" s="227" t="s">
        <v>45</v>
      </c>
      <c r="G48" s="4" t="s">
        <v>46</v>
      </c>
      <c r="H48" s="112">
        <v>3267</v>
      </c>
      <c r="I48" s="112">
        <v>3267</v>
      </c>
      <c r="J48" s="223">
        <f t="shared" si="0"/>
        <v>100</v>
      </c>
      <c r="K48" s="372"/>
      <c r="L48" s="221"/>
      <c r="M48" s="338"/>
      <c r="N48" s="206"/>
      <c r="O48" s="3">
        <f>(J48+J47)/2</f>
        <v>100</v>
      </c>
      <c r="P48" s="3">
        <f>(O48+O46)/2</f>
        <v>100</v>
      </c>
    </row>
    <row r="49" spans="1:16" s="228" customFormat="1" ht="33.75" customHeight="1" x14ac:dyDescent="0.25">
      <c r="A49" s="346"/>
      <c r="B49" s="384" t="s">
        <v>87</v>
      </c>
      <c r="C49" s="341" t="s">
        <v>88</v>
      </c>
      <c r="D49" s="341" t="s">
        <v>86</v>
      </c>
      <c r="E49" s="4" t="s">
        <v>8</v>
      </c>
      <c r="F49" s="223" t="s">
        <v>123</v>
      </c>
      <c r="G49" s="6" t="s">
        <v>12</v>
      </c>
      <c r="H49" s="112">
        <v>100</v>
      </c>
      <c r="I49" s="112">
        <v>100</v>
      </c>
      <c r="J49" s="223">
        <f t="shared" si="0"/>
        <v>100</v>
      </c>
      <c r="K49" s="371">
        <f>((((J51+J50)/2)+J49)/2)</f>
        <v>100</v>
      </c>
      <c r="L49" s="74"/>
      <c r="M49" s="338"/>
      <c r="N49" s="206"/>
      <c r="O49" s="3">
        <v>100</v>
      </c>
      <c r="P49" s="3"/>
    </row>
    <row r="50" spans="1:16" s="228" customFormat="1" x14ac:dyDescent="0.25">
      <c r="A50" s="346"/>
      <c r="B50" s="385"/>
      <c r="C50" s="342"/>
      <c r="D50" s="342"/>
      <c r="E50" s="4" t="s">
        <v>9</v>
      </c>
      <c r="F50" s="223" t="s">
        <v>127</v>
      </c>
      <c r="G50" s="6" t="s">
        <v>101</v>
      </c>
      <c r="H50" s="112">
        <v>1</v>
      </c>
      <c r="I50" s="112">
        <v>1</v>
      </c>
      <c r="J50" s="223">
        <f t="shared" si="0"/>
        <v>100</v>
      </c>
      <c r="K50" s="388"/>
      <c r="L50" s="74"/>
      <c r="M50" s="338"/>
      <c r="N50" s="206"/>
      <c r="O50" s="3"/>
      <c r="P50" s="3"/>
    </row>
    <row r="51" spans="1:16" s="228" customFormat="1" x14ac:dyDescent="0.25">
      <c r="A51" s="347"/>
      <c r="B51" s="386"/>
      <c r="C51" s="343"/>
      <c r="D51" s="343"/>
      <c r="E51" s="4" t="s">
        <v>9</v>
      </c>
      <c r="F51" s="223" t="s">
        <v>128</v>
      </c>
      <c r="G51" s="6" t="s">
        <v>101</v>
      </c>
      <c r="H51" s="112">
        <v>2</v>
      </c>
      <c r="I51" s="112">
        <v>2</v>
      </c>
      <c r="J51" s="223">
        <f t="shared" si="0"/>
        <v>100</v>
      </c>
      <c r="K51" s="372"/>
      <c r="L51" s="218"/>
      <c r="M51" s="339"/>
      <c r="N51" s="305"/>
      <c r="O51" s="3">
        <f>(J51+J50)/2</f>
        <v>100</v>
      </c>
      <c r="P51" s="3">
        <v>100</v>
      </c>
    </row>
  </sheetData>
  <mergeCells count="80">
    <mergeCell ref="I1:J1"/>
    <mergeCell ref="I2:N2"/>
    <mergeCell ref="I3:N3"/>
    <mergeCell ref="C5:I5"/>
    <mergeCell ref="K16:K18"/>
    <mergeCell ref="K7:K9"/>
    <mergeCell ref="K10:K12"/>
    <mergeCell ref="C13:C15"/>
    <mergeCell ref="D13:D15"/>
    <mergeCell ref="K13:K15"/>
    <mergeCell ref="C7:C9"/>
    <mergeCell ref="D7:D9"/>
    <mergeCell ref="C10:C12"/>
    <mergeCell ref="D10:D12"/>
    <mergeCell ref="C16:C18"/>
    <mergeCell ref="D16:D18"/>
    <mergeCell ref="L7:L9"/>
    <mergeCell ref="L11:L12"/>
    <mergeCell ref="D26:D27"/>
    <mergeCell ref="K26:K27"/>
    <mergeCell ref="D28:D29"/>
    <mergeCell ref="K28:K29"/>
    <mergeCell ref="L28:L29"/>
    <mergeCell ref="A7:A51"/>
    <mergeCell ref="M7:M51"/>
    <mergeCell ref="C19:C21"/>
    <mergeCell ref="D19:D21"/>
    <mergeCell ref="K19:K21"/>
    <mergeCell ref="B22:B23"/>
    <mergeCell ref="C22:C23"/>
    <mergeCell ref="D22:D23"/>
    <mergeCell ref="K22:K23"/>
    <mergeCell ref="L22:L23"/>
    <mergeCell ref="B24:B25"/>
    <mergeCell ref="C24:C25"/>
    <mergeCell ref="D24:D25"/>
    <mergeCell ref="K24:K25"/>
    <mergeCell ref="B26:B27"/>
    <mergeCell ref="C26:C27"/>
    <mergeCell ref="B30:B31"/>
    <mergeCell ref="C30:C31"/>
    <mergeCell ref="D30:D31"/>
    <mergeCell ref="K30:K31"/>
    <mergeCell ref="B28:B29"/>
    <mergeCell ref="C28:C29"/>
    <mergeCell ref="B32:B33"/>
    <mergeCell ref="C32:C33"/>
    <mergeCell ref="D32:D33"/>
    <mergeCell ref="K32:K33"/>
    <mergeCell ref="B34:B35"/>
    <mergeCell ref="C34:C35"/>
    <mergeCell ref="D34:D35"/>
    <mergeCell ref="K34:K35"/>
    <mergeCell ref="B36:B37"/>
    <mergeCell ref="C36:C37"/>
    <mergeCell ref="D36:D37"/>
    <mergeCell ref="K36:K37"/>
    <mergeCell ref="B38:B39"/>
    <mergeCell ref="C38:C39"/>
    <mergeCell ref="D38:D39"/>
    <mergeCell ref="K38:K39"/>
    <mergeCell ref="B40:B41"/>
    <mergeCell ref="C40:C41"/>
    <mergeCell ref="D40:D41"/>
    <mergeCell ref="K40:K41"/>
    <mergeCell ref="B42:B43"/>
    <mergeCell ref="C42:C43"/>
    <mergeCell ref="D42:D43"/>
    <mergeCell ref="K42:K43"/>
    <mergeCell ref="B49:B51"/>
    <mergeCell ref="C49:C51"/>
    <mergeCell ref="D49:D51"/>
    <mergeCell ref="K49:K51"/>
    <mergeCell ref="C44:C45"/>
    <mergeCell ref="D44:D45"/>
    <mergeCell ref="K44:K45"/>
    <mergeCell ref="B46:B48"/>
    <mergeCell ref="C46:C48"/>
    <mergeCell ref="D46:D48"/>
    <mergeCell ref="K46:K48"/>
  </mergeCells>
  <pageMargins left="0.7" right="0.7" top="0.75" bottom="0.75" header="0.3" footer="0.3"/>
  <pageSetup paperSize="9" scale="53" orientation="landscape" r:id="rId1"/>
  <rowBreaks count="1" manualBreakCount="1">
    <brk id="2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6"/>
  <sheetViews>
    <sheetView view="pageBreakPreview" zoomScale="85" zoomScaleNormal="70" zoomScaleSheetLayoutView="85" workbookViewId="0">
      <pane xSplit="3" topLeftCell="D1" activePane="topRight" state="frozen"/>
      <selection pane="topRight" activeCell="A7" sqref="A7:A36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5.5703125" style="1" customWidth="1"/>
    <col min="10" max="14" width="15.85546875" style="1"/>
    <col min="15" max="16" width="15.85546875" style="3"/>
    <col min="17" max="16384" width="15.85546875" style="1"/>
  </cols>
  <sheetData>
    <row r="1" spans="1:16" s="157" customFormat="1" ht="30" x14ac:dyDescent="0.25">
      <c r="I1" s="292" t="s">
        <v>155</v>
      </c>
      <c r="J1" s="292"/>
      <c r="K1" s="292"/>
      <c r="L1" s="292"/>
      <c r="M1" s="292"/>
      <c r="N1" s="292"/>
      <c r="O1" s="3"/>
      <c r="P1" s="3"/>
    </row>
    <row r="2" spans="1:16" s="157" customForma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157" customFormat="1" ht="18.75" customHeight="1" x14ac:dyDescent="0.25">
      <c r="I3" s="348" t="s">
        <v>262</v>
      </c>
      <c r="J3" s="348"/>
      <c r="K3" s="348"/>
      <c r="L3" s="348"/>
      <c r="M3" s="348"/>
      <c r="N3" s="348"/>
      <c r="O3" s="3"/>
      <c r="P3" s="3"/>
    </row>
    <row r="4" spans="1:16" s="157" customFormat="1" ht="18.75" customHeight="1" x14ac:dyDescent="0.25">
      <c r="O4" s="3"/>
      <c r="P4" s="3"/>
    </row>
    <row r="5" spans="1:16" s="157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157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154" t="s">
        <v>26</v>
      </c>
      <c r="K6" s="154" t="s">
        <v>27</v>
      </c>
      <c r="L6" s="154" t="s">
        <v>185</v>
      </c>
      <c r="M6" s="154" t="s">
        <v>186</v>
      </c>
      <c r="N6" s="29" t="s">
        <v>28</v>
      </c>
      <c r="O6" s="3"/>
      <c r="P6" s="3"/>
    </row>
    <row r="7" spans="1:16" s="157" customFormat="1" ht="42" customHeight="1" x14ac:dyDescent="0.25">
      <c r="A7" s="357" t="s">
        <v>58</v>
      </c>
      <c r="B7" s="66" t="s">
        <v>78</v>
      </c>
      <c r="C7" s="344" t="s">
        <v>35</v>
      </c>
      <c r="D7" s="344" t="s">
        <v>7</v>
      </c>
      <c r="E7" s="236" t="s">
        <v>8</v>
      </c>
      <c r="F7" s="154" t="s">
        <v>36</v>
      </c>
      <c r="G7" s="45" t="s">
        <v>12</v>
      </c>
      <c r="H7" s="25">
        <v>100</v>
      </c>
      <c r="I7" s="25">
        <v>100</v>
      </c>
      <c r="J7" s="35">
        <f t="shared" ref="J7:J36" si="0">I7/H7*100</f>
        <v>100</v>
      </c>
      <c r="K7" s="337">
        <f>(J7+J8)/2</f>
        <v>100</v>
      </c>
      <c r="L7" s="155"/>
      <c r="M7" s="337" t="s">
        <v>241</v>
      </c>
      <c r="N7" s="159">
        <f>(K7+K9+K15+K19+K21+K23+K25+K27+K29+K31+K34+K17)/12</f>
        <v>100</v>
      </c>
      <c r="O7" s="3">
        <f>J7</f>
        <v>100</v>
      </c>
      <c r="P7" s="3"/>
    </row>
    <row r="8" spans="1:16" s="157" customFormat="1" x14ac:dyDescent="0.25">
      <c r="A8" s="358"/>
      <c r="B8" s="67"/>
      <c r="C8" s="344"/>
      <c r="D8" s="344"/>
      <c r="E8" s="236" t="s">
        <v>9</v>
      </c>
      <c r="F8" s="154" t="s">
        <v>14</v>
      </c>
      <c r="G8" s="45" t="s">
        <v>15</v>
      </c>
      <c r="H8" s="25">
        <v>198</v>
      </c>
      <c r="I8" s="25">
        <v>198</v>
      </c>
      <c r="J8" s="35">
        <f t="shared" si="0"/>
        <v>100</v>
      </c>
      <c r="K8" s="339"/>
      <c r="L8" s="155"/>
      <c r="M8" s="338"/>
      <c r="N8" s="160"/>
      <c r="O8" s="3">
        <f t="shared" ref="O8:O31" si="1">J8</f>
        <v>100</v>
      </c>
      <c r="P8" s="3">
        <f>(O7+O8)/2</f>
        <v>100</v>
      </c>
    </row>
    <row r="9" spans="1:16" s="157" customFormat="1" ht="36" customHeight="1" x14ac:dyDescent="0.25">
      <c r="A9" s="358"/>
      <c r="B9" s="66" t="s">
        <v>80</v>
      </c>
      <c r="C9" s="344" t="s">
        <v>82</v>
      </c>
      <c r="D9" s="344" t="s">
        <v>7</v>
      </c>
      <c r="E9" s="236" t="s">
        <v>8</v>
      </c>
      <c r="F9" s="154" t="s">
        <v>36</v>
      </c>
      <c r="G9" s="45" t="s">
        <v>12</v>
      </c>
      <c r="H9" s="25">
        <v>100</v>
      </c>
      <c r="I9" s="25">
        <v>100</v>
      </c>
      <c r="J9" s="35">
        <f t="shared" si="0"/>
        <v>100</v>
      </c>
      <c r="K9" s="337">
        <f t="shared" ref="K9:K29" si="2">(J9+J10)/2</f>
        <v>100</v>
      </c>
      <c r="L9" s="155"/>
      <c r="M9" s="338"/>
      <c r="N9" s="161" t="s">
        <v>234</v>
      </c>
      <c r="O9" s="3">
        <f t="shared" si="1"/>
        <v>100</v>
      </c>
      <c r="P9" s="3"/>
    </row>
    <row r="10" spans="1:16" s="157" customFormat="1" x14ac:dyDescent="0.25">
      <c r="A10" s="358"/>
      <c r="B10" s="67"/>
      <c r="C10" s="344"/>
      <c r="D10" s="344"/>
      <c r="E10" s="236" t="s">
        <v>9</v>
      </c>
      <c r="F10" s="154" t="s">
        <v>14</v>
      </c>
      <c r="G10" s="45" t="s">
        <v>15</v>
      </c>
      <c r="H10" s="25">
        <v>9</v>
      </c>
      <c r="I10" s="25">
        <v>9</v>
      </c>
      <c r="J10" s="35">
        <f t="shared" si="0"/>
        <v>100</v>
      </c>
      <c r="K10" s="339"/>
      <c r="L10" s="155"/>
      <c r="M10" s="338"/>
      <c r="N10" s="160"/>
      <c r="O10" s="3">
        <f t="shared" si="1"/>
        <v>100</v>
      </c>
      <c r="P10" s="3">
        <f t="shared" ref="P10:P35" si="3">(O9+O10)/2</f>
        <v>100</v>
      </c>
    </row>
    <row r="11" spans="1:16" s="157" customFormat="1" ht="24" hidden="1" customHeight="1" x14ac:dyDescent="0.25">
      <c r="A11" s="358"/>
      <c r="B11" s="66" t="s">
        <v>114</v>
      </c>
      <c r="C11" s="344" t="s">
        <v>115</v>
      </c>
      <c r="D11" s="344" t="s">
        <v>7</v>
      </c>
      <c r="E11" s="236" t="s">
        <v>8</v>
      </c>
      <c r="F11" s="154" t="s">
        <v>81</v>
      </c>
      <c r="G11" s="45" t="s">
        <v>12</v>
      </c>
      <c r="H11" s="25"/>
      <c r="I11" s="25"/>
      <c r="J11" s="35" t="e">
        <f t="shared" si="0"/>
        <v>#DIV/0!</v>
      </c>
      <c r="K11" s="337" t="e">
        <f t="shared" si="2"/>
        <v>#DIV/0!</v>
      </c>
      <c r="L11" s="155"/>
      <c r="M11" s="338"/>
      <c r="N11" s="160"/>
      <c r="O11" s="3" t="e">
        <f t="shared" si="1"/>
        <v>#DIV/0!</v>
      </c>
      <c r="P11" s="3"/>
    </row>
    <row r="12" spans="1:16" s="157" customFormat="1" ht="15" hidden="1" customHeight="1" x14ac:dyDescent="0.25">
      <c r="A12" s="358"/>
      <c r="B12" s="67"/>
      <c r="C12" s="344"/>
      <c r="D12" s="344"/>
      <c r="E12" s="236" t="s">
        <v>9</v>
      </c>
      <c r="F12" s="154" t="s">
        <v>14</v>
      </c>
      <c r="G12" s="45" t="s">
        <v>15</v>
      </c>
      <c r="H12" s="25"/>
      <c r="I12" s="25"/>
      <c r="J12" s="35" t="e">
        <f t="shared" si="0"/>
        <v>#DIV/0!</v>
      </c>
      <c r="K12" s="339"/>
      <c r="L12" s="155"/>
      <c r="M12" s="338"/>
      <c r="N12" s="160"/>
      <c r="O12" s="3" t="e">
        <f t="shared" si="1"/>
        <v>#DIV/0!</v>
      </c>
      <c r="P12" s="3" t="e">
        <f t="shared" si="3"/>
        <v>#DIV/0!</v>
      </c>
    </row>
    <row r="13" spans="1:16" s="157" customFormat="1" ht="26.25" hidden="1" customHeight="1" x14ac:dyDescent="0.25">
      <c r="A13" s="358"/>
      <c r="B13" s="66" t="s">
        <v>109</v>
      </c>
      <c r="C13" s="344" t="s">
        <v>108</v>
      </c>
      <c r="D13" s="344" t="s">
        <v>7</v>
      </c>
      <c r="E13" s="236" t="s">
        <v>8</v>
      </c>
      <c r="F13" s="154" t="s">
        <v>81</v>
      </c>
      <c r="G13" s="45" t="s">
        <v>12</v>
      </c>
      <c r="H13" s="25"/>
      <c r="I13" s="25"/>
      <c r="J13" s="35" t="e">
        <f t="shared" si="0"/>
        <v>#DIV/0!</v>
      </c>
      <c r="K13" s="337" t="e">
        <f t="shared" si="2"/>
        <v>#DIV/0!</v>
      </c>
      <c r="L13" s="155"/>
      <c r="M13" s="338"/>
      <c r="N13" s="160"/>
      <c r="O13" s="3" t="e">
        <f t="shared" si="1"/>
        <v>#DIV/0!</v>
      </c>
      <c r="P13" s="3"/>
    </row>
    <row r="14" spans="1:16" s="157" customFormat="1" ht="26.25" hidden="1" customHeight="1" x14ac:dyDescent="0.25">
      <c r="A14" s="358"/>
      <c r="B14" s="67"/>
      <c r="C14" s="344"/>
      <c r="D14" s="344"/>
      <c r="E14" s="236" t="s">
        <v>9</v>
      </c>
      <c r="F14" s="154" t="s">
        <v>14</v>
      </c>
      <c r="G14" s="45" t="s">
        <v>15</v>
      </c>
      <c r="H14" s="25"/>
      <c r="I14" s="25"/>
      <c r="J14" s="35" t="e">
        <f t="shared" si="0"/>
        <v>#DIV/0!</v>
      </c>
      <c r="K14" s="339"/>
      <c r="L14" s="155"/>
      <c r="M14" s="338"/>
      <c r="N14" s="160"/>
      <c r="O14" s="3" t="e">
        <f t="shared" si="1"/>
        <v>#DIV/0!</v>
      </c>
      <c r="P14" s="3" t="e">
        <f t="shared" si="3"/>
        <v>#DIV/0!</v>
      </c>
    </row>
    <row r="15" spans="1:16" s="157" customFormat="1" ht="34.5" customHeight="1" x14ac:dyDescent="0.25">
      <c r="A15" s="358"/>
      <c r="B15" s="66" t="s">
        <v>79</v>
      </c>
      <c r="C15" s="344" t="s">
        <v>110</v>
      </c>
      <c r="D15" s="344" t="s">
        <v>7</v>
      </c>
      <c r="E15" s="236" t="s">
        <v>8</v>
      </c>
      <c r="F15" s="154" t="s">
        <v>81</v>
      </c>
      <c r="G15" s="45" t="s">
        <v>12</v>
      </c>
      <c r="H15" s="25">
        <v>100</v>
      </c>
      <c r="I15" s="48">
        <v>100</v>
      </c>
      <c r="J15" s="35">
        <f t="shared" si="0"/>
        <v>100</v>
      </c>
      <c r="K15" s="337">
        <f t="shared" si="2"/>
        <v>100</v>
      </c>
      <c r="L15" s="155"/>
      <c r="M15" s="338"/>
      <c r="N15" s="160"/>
      <c r="O15" s="3">
        <f t="shared" si="1"/>
        <v>100</v>
      </c>
      <c r="P15" s="3"/>
    </row>
    <row r="16" spans="1:16" s="157" customFormat="1" x14ac:dyDescent="0.25">
      <c r="A16" s="358"/>
      <c r="B16" s="67"/>
      <c r="C16" s="344"/>
      <c r="D16" s="344"/>
      <c r="E16" s="236" t="s">
        <v>9</v>
      </c>
      <c r="F16" s="154" t="s">
        <v>14</v>
      </c>
      <c r="G16" s="45" t="s">
        <v>15</v>
      </c>
      <c r="H16" s="25">
        <v>4</v>
      </c>
      <c r="I16" s="25">
        <v>4</v>
      </c>
      <c r="J16" s="35">
        <f t="shared" si="0"/>
        <v>100</v>
      </c>
      <c r="K16" s="339"/>
      <c r="L16" s="155"/>
      <c r="M16" s="338"/>
      <c r="N16" s="160"/>
      <c r="O16" s="82">
        <v>100</v>
      </c>
      <c r="P16" s="83">
        <f t="shared" si="3"/>
        <v>100</v>
      </c>
    </row>
    <row r="17" spans="1:16" s="157" customFormat="1" ht="22.5" customHeight="1" x14ac:dyDescent="0.25">
      <c r="A17" s="358"/>
      <c r="B17" s="69"/>
      <c r="C17" s="354" t="s">
        <v>242</v>
      </c>
      <c r="D17" s="354" t="s">
        <v>7</v>
      </c>
      <c r="E17" s="304" t="s">
        <v>8</v>
      </c>
      <c r="F17" s="163" t="s">
        <v>81</v>
      </c>
      <c r="G17" s="162" t="s">
        <v>12</v>
      </c>
      <c r="H17" s="164">
        <v>100</v>
      </c>
      <c r="I17" s="164">
        <v>100</v>
      </c>
      <c r="J17" s="81">
        <f t="shared" si="0"/>
        <v>100</v>
      </c>
      <c r="K17" s="355">
        <f t="shared" si="2"/>
        <v>100</v>
      </c>
      <c r="L17" s="155"/>
      <c r="M17" s="338"/>
      <c r="N17" s="160"/>
      <c r="O17" s="82"/>
      <c r="P17" s="83"/>
    </row>
    <row r="18" spans="1:16" s="157" customFormat="1" ht="25.5" customHeight="1" x14ac:dyDescent="0.25">
      <c r="A18" s="358"/>
      <c r="B18" s="69"/>
      <c r="C18" s="354"/>
      <c r="D18" s="354"/>
      <c r="E18" s="304" t="s">
        <v>9</v>
      </c>
      <c r="F18" s="163" t="s">
        <v>14</v>
      </c>
      <c r="G18" s="162" t="s">
        <v>15</v>
      </c>
      <c r="H18" s="164">
        <v>2</v>
      </c>
      <c r="I18" s="164">
        <v>2</v>
      </c>
      <c r="J18" s="81">
        <f t="shared" si="0"/>
        <v>100</v>
      </c>
      <c r="K18" s="356"/>
      <c r="L18" s="155"/>
      <c r="M18" s="338"/>
      <c r="N18" s="160"/>
      <c r="O18" s="82"/>
      <c r="P18" s="83"/>
    </row>
    <row r="19" spans="1:16" s="157" customFormat="1" ht="36" customHeight="1" x14ac:dyDescent="0.25">
      <c r="A19" s="358"/>
      <c r="B19" s="66" t="s">
        <v>84</v>
      </c>
      <c r="C19" s="344" t="s">
        <v>37</v>
      </c>
      <c r="D19" s="344" t="s">
        <v>7</v>
      </c>
      <c r="E19" s="236" t="s">
        <v>8</v>
      </c>
      <c r="F19" s="154" t="s">
        <v>38</v>
      </c>
      <c r="G19" s="45" t="s">
        <v>12</v>
      </c>
      <c r="H19" s="25">
        <v>100</v>
      </c>
      <c r="I19" s="25">
        <v>100</v>
      </c>
      <c r="J19" s="35">
        <f t="shared" si="0"/>
        <v>100</v>
      </c>
      <c r="K19" s="337">
        <f t="shared" si="2"/>
        <v>100</v>
      </c>
      <c r="L19" s="155"/>
      <c r="M19" s="338"/>
      <c r="N19" s="160"/>
      <c r="O19" s="3">
        <f t="shared" si="1"/>
        <v>100</v>
      </c>
      <c r="P19" s="3"/>
    </row>
    <row r="20" spans="1:16" s="157" customFormat="1" x14ac:dyDescent="0.25">
      <c r="A20" s="358"/>
      <c r="B20" s="67"/>
      <c r="C20" s="344"/>
      <c r="D20" s="344"/>
      <c r="E20" s="236" t="s">
        <v>9</v>
      </c>
      <c r="F20" s="154" t="s">
        <v>14</v>
      </c>
      <c r="G20" s="45" t="s">
        <v>15</v>
      </c>
      <c r="H20" s="25">
        <v>193</v>
      </c>
      <c r="I20" s="25">
        <v>193</v>
      </c>
      <c r="J20" s="35">
        <f t="shared" si="0"/>
        <v>100</v>
      </c>
      <c r="K20" s="339"/>
      <c r="L20" s="155"/>
      <c r="M20" s="338"/>
      <c r="N20" s="160"/>
      <c r="O20" s="3">
        <f t="shared" si="1"/>
        <v>100</v>
      </c>
      <c r="P20" s="3">
        <f t="shared" si="3"/>
        <v>100</v>
      </c>
    </row>
    <row r="21" spans="1:16" s="157" customFormat="1" ht="36" customHeight="1" x14ac:dyDescent="0.25">
      <c r="A21" s="358"/>
      <c r="B21" s="66" t="s">
        <v>83</v>
      </c>
      <c r="C21" s="344" t="s">
        <v>102</v>
      </c>
      <c r="D21" s="344" t="s">
        <v>7</v>
      </c>
      <c r="E21" s="236" t="s">
        <v>8</v>
      </c>
      <c r="F21" s="154" t="s">
        <v>38</v>
      </c>
      <c r="G21" s="45" t="s">
        <v>12</v>
      </c>
      <c r="H21" s="25">
        <v>100</v>
      </c>
      <c r="I21" s="25">
        <v>100</v>
      </c>
      <c r="J21" s="35">
        <f t="shared" si="0"/>
        <v>100</v>
      </c>
      <c r="K21" s="337">
        <f t="shared" si="2"/>
        <v>100</v>
      </c>
      <c r="L21" s="155"/>
      <c r="M21" s="338"/>
      <c r="N21" s="160"/>
      <c r="O21" s="3">
        <f t="shared" si="1"/>
        <v>100</v>
      </c>
      <c r="P21" s="3"/>
    </row>
    <row r="22" spans="1:16" s="157" customFormat="1" x14ac:dyDescent="0.25">
      <c r="A22" s="358"/>
      <c r="B22" s="67"/>
      <c r="C22" s="344"/>
      <c r="D22" s="344"/>
      <c r="E22" s="236" t="s">
        <v>9</v>
      </c>
      <c r="F22" s="154" t="s">
        <v>14</v>
      </c>
      <c r="G22" s="45" t="s">
        <v>15</v>
      </c>
      <c r="H22" s="25">
        <v>19</v>
      </c>
      <c r="I22" s="25">
        <v>19</v>
      </c>
      <c r="J22" s="35">
        <f t="shared" si="0"/>
        <v>100</v>
      </c>
      <c r="K22" s="339"/>
      <c r="L22" s="155"/>
      <c r="M22" s="338"/>
      <c r="N22" s="160"/>
      <c r="O22" s="3">
        <f t="shared" si="1"/>
        <v>100</v>
      </c>
      <c r="P22" s="3">
        <f t="shared" si="3"/>
        <v>100</v>
      </c>
    </row>
    <row r="23" spans="1:16" s="157" customFormat="1" ht="36" x14ac:dyDescent="0.25">
      <c r="A23" s="358"/>
      <c r="B23" s="66" t="s">
        <v>116</v>
      </c>
      <c r="C23" s="344" t="s">
        <v>117</v>
      </c>
      <c r="D23" s="344" t="s">
        <v>7</v>
      </c>
      <c r="E23" s="236" t="s">
        <v>8</v>
      </c>
      <c r="F23" s="154" t="s">
        <v>38</v>
      </c>
      <c r="G23" s="45" t="s">
        <v>12</v>
      </c>
      <c r="H23" s="25">
        <v>100</v>
      </c>
      <c r="I23" s="25">
        <v>100</v>
      </c>
      <c r="J23" s="35">
        <f t="shared" si="0"/>
        <v>100</v>
      </c>
      <c r="K23" s="337">
        <f t="shared" si="2"/>
        <v>100</v>
      </c>
      <c r="L23" s="155"/>
      <c r="M23" s="338"/>
      <c r="N23" s="160"/>
      <c r="O23" s="3">
        <f t="shared" si="1"/>
        <v>100</v>
      </c>
      <c r="P23" s="3"/>
    </row>
    <row r="24" spans="1:16" s="157" customFormat="1" x14ac:dyDescent="0.25">
      <c r="A24" s="358"/>
      <c r="B24" s="67"/>
      <c r="C24" s="344"/>
      <c r="D24" s="344"/>
      <c r="E24" s="236" t="s">
        <v>9</v>
      </c>
      <c r="F24" s="154" t="s">
        <v>14</v>
      </c>
      <c r="G24" s="45" t="s">
        <v>15</v>
      </c>
      <c r="H24" s="25">
        <v>1</v>
      </c>
      <c r="I24" s="25">
        <v>1</v>
      </c>
      <c r="J24" s="35">
        <f t="shared" si="0"/>
        <v>100</v>
      </c>
      <c r="K24" s="339"/>
      <c r="L24" s="155"/>
      <c r="M24" s="338"/>
      <c r="N24" s="160"/>
      <c r="O24" s="3">
        <f t="shared" si="1"/>
        <v>100</v>
      </c>
      <c r="P24" s="3">
        <f t="shared" si="3"/>
        <v>100</v>
      </c>
    </row>
    <row r="25" spans="1:16" s="157" customFormat="1" ht="42.75" customHeight="1" x14ac:dyDescent="0.25">
      <c r="A25" s="358"/>
      <c r="B25" s="66" t="s">
        <v>97</v>
      </c>
      <c r="C25" s="344" t="s">
        <v>111</v>
      </c>
      <c r="D25" s="344" t="s">
        <v>7</v>
      </c>
      <c r="E25" s="236" t="s">
        <v>8</v>
      </c>
      <c r="F25" s="154" t="s">
        <v>38</v>
      </c>
      <c r="G25" s="45" t="s">
        <v>12</v>
      </c>
      <c r="H25" s="25">
        <v>100</v>
      </c>
      <c r="I25" s="25">
        <v>100</v>
      </c>
      <c r="J25" s="35">
        <f t="shared" si="0"/>
        <v>100</v>
      </c>
      <c r="K25" s="337">
        <f t="shared" si="2"/>
        <v>100</v>
      </c>
      <c r="L25" s="155"/>
      <c r="M25" s="338"/>
      <c r="N25" s="160"/>
      <c r="O25" s="3">
        <f t="shared" si="1"/>
        <v>100</v>
      </c>
      <c r="P25" s="3"/>
    </row>
    <row r="26" spans="1:16" s="157" customFormat="1" ht="19.5" customHeight="1" x14ac:dyDescent="0.25">
      <c r="A26" s="358"/>
      <c r="B26" s="67"/>
      <c r="C26" s="344"/>
      <c r="D26" s="344"/>
      <c r="E26" s="236" t="s">
        <v>9</v>
      </c>
      <c r="F26" s="154" t="s">
        <v>14</v>
      </c>
      <c r="G26" s="45" t="s">
        <v>15</v>
      </c>
      <c r="H26" s="25">
        <v>4</v>
      </c>
      <c r="I26" s="25">
        <v>4</v>
      </c>
      <c r="J26" s="35">
        <f t="shared" si="0"/>
        <v>100</v>
      </c>
      <c r="K26" s="339"/>
      <c r="L26" s="155"/>
      <c r="M26" s="338"/>
      <c r="N26" s="160"/>
      <c r="O26" s="3">
        <f t="shared" si="1"/>
        <v>100</v>
      </c>
      <c r="P26" s="3">
        <f t="shared" si="3"/>
        <v>100</v>
      </c>
    </row>
    <row r="27" spans="1:16" s="157" customFormat="1" ht="36" customHeight="1" x14ac:dyDescent="0.25">
      <c r="A27" s="358"/>
      <c r="B27" s="66" t="s">
        <v>85</v>
      </c>
      <c r="C27" s="344" t="s">
        <v>40</v>
      </c>
      <c r="D27" s="344" t="s">
        <v>7</v>
      </c>
      <c r="E27" s="236" t="s">
        <v>8</v>
      </c>
      <c r="F27" s="154" t="s">
        <v>41</v>
      </c>
      <c r="G27" s="45" t="s">
        <v>12</v>
      </c>
      <c r="H27" s="25">
        <v>100</v>
      </c>
      <c r="I27" s="25">
        <v>100</v>
      </c>
      <c r="J27" s="35">
        <f t="shared" si="0"/>
        <v>100</v>
      </c>
      <c r="K27" s="337">
        <f t="shared" si="2"/>
        <v>100</v>
      </c>
      <c r="L27" s="155"/>
      <c r="M27" s="338"/>
      <c r="N27" s="160"/>
      <c r="O27" s="3">
        <f t="shared" si="1"/>
        <v>100</v>
      </c>
      <c r="P27" s="3"/>
    </row>
    <row r="28" spans="1:16" s="157" customFormat="1" x14ac:dyDescent="0.25">
      <c r="A28" s="358"/>
      <c r="B28" s="67"/>
      <c r="C28" s="344"/>
      <c r="D28" s="344"/>
      <c r="E28" s="236" t="s">
        <v>9</v>
      </c>
      <c r="F28" s="154" t="s">
        <v>14</v>
      </c>
      <c r="G28" s="45" t="s">
        <v>15</v>
      </c>
      <c r="H28" s="25">
        <v>34</v>
      </c>
      <c r="I28" s="25">
        <v>34</v>
      </c>
      <c r="J28" s="35">
        <f t="shared" si="0"/>
        <v>100</v>
      </c>
      <c r="K28" s="339"/>
      <c r="L28" s="155"/>
      <c r="M28" s="338"/>
      <c r="N28" s="160"/>
      <c r="O28" s="3">
        <f t="shared" si="1"/>
        <v>100</v>
      </c>
      <c r="P28" s="3">
        <f t="shared" si="3"/>
        <v>100</v>
      </c>
    </row>
    <row r="29" spans="1:16" s="157" customFormat="1" ht="41.25" customHeight="1" x14ac:dyDescent="0.25">
      <c r="A29" s="358"/>
      <c r="B29" s="66" t="s">
        <v>118</v>
      </c>
      <c r="C29" s="344" t="s">
        <v>181</v>
      </c>
      <c r="D29" s="344" t="s">
        <v>7</v>
      </c>
      <c r="E29" s="236" t="s">
        <v>8</v>
      </c>
      <c r="F29" s="154" t="s">
        <v>41</v>
      </c>
      <c r="G29" s="45" t="s">
        <v>12</v>
      </c>
      <c r="H29" s="25">
        <v>100</v>
      </c>
      <c r="I29" s="25">
        <v>100</v>
      </c>
      <c r="J29" s="35">
        <f t="shared" si="0"/>
        <v>100</v>
      </c>
      <c r="K29" s="337">
        <f t="shared" si="2"/>
        <v>100</v>
      </c>
      <c r="L29" s="155"/>
      <c r="M29" s="338"/>
      <c r="N29" s="160"/>
      <c r="O29" s="3">
        <f t="shared" si="1"/>
        <v>100</v>
      </c>
      <c r="P29" s="3"/>
    </row>
    <row r="30" spans="1:16" s="157" customFormat="1" x14ac:dyDescent="0.25">
      <c r="A30" s="358"/>
      <c r="B30" s="67"/>
      <c r="C30" s="344"/>
      <c r="D30" s="344"/>
      <c r="E30" s="236" t="s">
        <v>9</v>
      </c>
      <c r="F30" s="154" t="s">
        <v>14</v>
      </c>
      <c r="G30" s="45" t="s">
        <v>15</v>
      </c>
      <c r="H30" s="25">
        <v>1</v>
      </c>
      <c r="I30" s="25">
        <v>1</v>
      </c>
      <c r="J30" s="35">
        <f t="shared" si="0"/>
        <v>100</v>
      </c>
      <c r="K30" s="339"/>
      <c r="L30" s="155"/>
      <c r="M30" s="338"/>
      <c r="N30" s="160"/>
      <c r="O30" s="3">
        <f>J30</f>
        <v>100</v>
      </c>
      <c r="P30" s="3">
        <f t="shared" si="3"/>
        <v>100</v>
      </c>
    </row>
    <row r="31" spans="1:16" s="157" customFormat="1" ht="30" customHeight="1" x14ac:dyDescent="0.25">
      <c r="A31" s="358"/>
      <c r="B31" s="66" t="s">
        <v>87</v>
      </c>
      <c r="C31" s="341" t="s">
        <v>88</v>
      </c>
      <c r="D31" s="341" t="s">
        <v>86</v>
      </c>
      <c r="E31" s="236" t="s">
        <v>8</v>
      </c>
      <c r="F31" s="154" t="s">
        <v>89</v>
      </c>
      <c r="G31" s="45" t="s">
        <v>12</v>
      </c>
      <c r="H31" s="38">
        <v>100</v>
      </c>
      <c r="I31" s="38">
        <v>100</v>
      </c>
      <c r="J31" s="35">
        <f t="shared" si="0"/>
        <v>100</v>
      </c>
      <c r="K31" s="335">
        <f>((((J33+J32)/2)+J31)/2)</f>
        <v>100</v>
      </c>
      <c r="L31" s="158"/>
      <c r="M31" s="338"/>
      <c r="N31" s="160"/>
      <c r="O31" s="3">
        <f t="shared" si="1"/>
        <v>100</v>
      </c>
      <c r="P31" s="3"/>
    </row>
    <row r="32" spans="1:16" s="157" customFormat="1" x14ac:dyDescent="0.25">
      <c r="A32" s="358"/>
      <c r="B32" s="69"/>
      <c r="C32" s="342"/>
      <c r="D32" s="342"/>
      <c r="E32" s="236" t="s">
        <v>9</v>
      </c>
      <c r="F32" s="154" t="s">
        <v>90</v>
      </c>
      <c r="G32" s="45" t="s">
        <v>92</v>
      </c>
      <c r="H32" s="38">
        <v>1</v>
      </c>
      <c r="I32" s="38">
        <v>1</v>
      </c>
      <c r="J32" s="35">
        <f t="shared" si="0"/>
        <v>100</v>
      </c>
      <c r="K32" s="353"/>
      <c r="L32" s="158"/>
      <c r="M32" s="338"/>
      <c r="N32" s="160"/>
      <c r="O32" s="3">
        <f>(J32+J33)/2</f>
        <v>100</v>
      </c>
      <c r="P32" s="3">
        <f t="shared" si="3"/>
        <v>100</v>
      </c>
    </row>
    <row r="33" spans="1:16" s="157" customFormat="1" x14ac:dyDescent="0.25">
      <c r="A33" s="358"/>
      <c r="B33" s="67"/>
      <c r="C33" s="343"/>
      <c r="D33" s="343"/>
      <c r="E33" s="236" t="s">
        <v>9</v>
      </c>
      <c r="F33" s="154" t="s">
        <v>91</v>
      </c>
      <c r="G33" s="45" t="s">
        <v>92</v>
      </c>
      <c r="H33" s="38">
        <v>4</v>
      </c>
      <c r="I33" s="38">
        <v>4</v>
      </c>
      <c r="J33" s="35">
        <f t="shared" si="0"/>
        <v>100</v>
      </c>
      <c r="K33" s="336"/>
      <c r="L33" s="158"/>
      <c r="M33" s="338"/>
      <c r="N33" s="160"/>
      <c r="O33" s="3"/>
      <c r="P33" s="3"/>
    </row>
    <row r="34" spans="1:16" s="157" customFormat="1" ht="24" x14ac:dyDescent="0.25">
      <c r="A34" s="358"/>
      <c r="B34" s="70" t="s">
        <v>122</v>
      </c>
      <c r="C34" s="344" t="s">
        <v>43</v>
      </c>
      <c r="D34" s="344" t="s">
        <v>7</v>
      </c>
      <c r="E34" s="53" t="s">
        <v>8</v>
      </c>
      <c r="F34" s="156" t="s">
        <v>44</v>
      </c>
      <c r="G34" s="4" t="s">
        <v>12</v>
      </c>
      <c r="H34" s="14">
        <v>100</v>
      </c>
      <c r="I34" s="14">
        <v>100</v>
      </c>
      <c r="J34" s="35">
        <f t="shared" si="0"/>
        <v>100</v>
      </c>
      <c r="K34" s="335">
        <f>((((J36+J35)/2)+J34)/2)</f>
        <v>100</v>
      </c>
      <c r="L34" s="155"/>
      <c r="M34" s="338"/>
      <c r="N34" s="160"/>
      <c r="O34" s="3">
        <v>100</v>
      </c>
      <c r="P34" s="3"/>
    </row>
    <row r="35" spans="1:16" s="157" customFormat="1" x14ac:dyDescent="0.25">
      <c r="A35" s="358"/>
      <c r="B35" s="71"/>
      <c r="C35" s="344"/>
      <c r="D35" s="344"/>
      <c r="E35" s="53" t="s">
        <v>9</v>
      </c>
      <c r="F35" s="156" t="s">
        <v>14</v>
      </c>
      <c r="G35" s="4" t="s">
        <v>15</v>
      </c>
      <c r="H35" s="14">
        <v>415</v>
      </c>
      <c r="I35" s="14">
        <v>415</v>
      </c>
      <c r="J35" s="35">
        <f t="shared" si="0"/>
        <v>100</v>
      </c>
      <c r="K35" s="353"/>
      <c r="L35" s="155"/>
      <c r="M35" s="338"/>
      <c r="N35" s="160"/>
      <c r="O35" s="3">
        <f>(J35+J36)/2</f>
        <v>100</v>
      </c>
      <c r="P35" s="3">
        <f t="shared" si="3"/>
        <v>100</v>
      </c>
    </row>
    <row r="36" spans="1:16" s="157" customFormat="1" x14ac:dyDescent="0.25">
      <c r="A36" s="359"/>
      <c r="B36" s="72"/>
      <c r="C36" s="344"/>
      <c r="D36" s="344"/>
      <c r="E36" s="53" t="s">
        <v>9</v>
      </c>
      <c r="F36" s="156" t="s">
        <v>45</v>
      </c>
      <c r="G36" s="4" t="s">
        <v>46</v>
      </c>
      <c r="H36" s="14">
        <v>3251</v>
      </c>
      <c r="I36" s="14">
        <v>3251</v>
      </c>
      <c r="J36" s="35">
        <f t="shared" si="0"/>
        <v>100</v>
      </c>
      <c r="K36" s="336"/>
      <c r="L36" s="155"/>
      <c r="M36" s="339"/>
      <c r="N36" s="301"/>
      <c r="O36" s="3"/>
      <c r="P36" s="3"/>
    </row>
  </sheetData>
  <mergeCells count="47">
    <mergeCell ref="A7:A36"/>
    <mergeCell ref="C9:C10"/>
    <mergeCell ref="C17:C18"/>
    <mergeCell ref="C15:C16"/>
    <mergeCell ref="C19:C20"/>
    <mergeCell ref="C27:C28"/>
    <mergeCell ref="C23:C24"/>
    <mergeCell ref="C13:C14"/>
    <mergeCell ref="D23:D24"/>
    <mergeCell ref="C25:C26"/>
    <mergeCell ref="D27:D28"/>
    <mergeCell ref="K27:K28"/>
    <mergeCell ref="D15:D16"/>
    <mergeCell ref="D25:D26"/>
    <mergeCell ref="K25:K26"/>
    <mergeCell ref="I2:N2"/>
    <mergeCell ref="I3:N3"/>
    <mergeCell ref="C5:I5"/>
    <mergeCell ref="C7:C8"/>
    <mergeCell ref="D7:D8"/>
    <mergeCell ref="K7:K8"/>
    <mergeCell ref="M7:M36"/>
    <mergeCell ref="C29:C30"/>
    <mergeCell ref="D29:D30"/>
    <mergeCell ref="K29:K30"/>
    <mergeCell ref="C31:C33"/>
    <mergeCell ref="D31:D33"/>
    <mergeCell ref="K31:K33"/>
    <mergeCell ref="C34:C36"/>
    <mergeCell ref="D34:D36"/>
    <mergeCell ref="K34:K36"/>
    <mergeCell ref="D9:D10"/>
    <mergeCell ref="C11:C12"/>
    <mergeCell ref="K23:K24"/>
    <mergeCell ref="K21:K22"/>
    <mergeCell ref="C21:C22"/>
    <mergeCell ref="D19:D20"/>
    <mergeCell ref="K11:K12"/>
    <mergeCell ref="K13:K14"/>
    <mergeCell ref="K15:K16"/>
    <mergeCell ref="D13:D14"/>
    <mergeCell ref="D17:D18"/>
    <mergeCell ref="D21:D22"/>
    <mergeCell ref="K9:K10"/>
    <mergeCell ref="K17:K18"/>
    <mergeCell ref="K19:K20"/>
    <mergeCell ref="D11:D12"/>
  </mergeCells>
  <pageMargins left="0.11811023622047245" right="0.11811023622047245" top="0.15748031496062992" bottom="0.15748031496062992" header="0" footer="0"/>
  <pageSetup paperSize="9" scale="59" orientation="landscape" r:id="rId1"/>
  <rowBreaks count="1" manualBreakCount="1">
    <brk id="16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7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2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57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5" x14ac:dyDescent="0.25">
      <c r="H1" s="57" t="s">
        <v>171</v>
      </c>
    </row>
    <row r="2" spans="1:15" ht="15" customHeight="1" x14ac:dyDescent="0.25">
      <c r="H2" s="348" t="s">
        <v>68</v>
      </c>
      <c r="I2" s="348"/>
      <c r="J2" s="348"/>
      <c r="K2" s="348"/>
      <c r="L2" s="348"/>
      <c r="M2" s="348"/>
    </row>
    <row r="3" spans="1:15" ht="18.75" customHeight="1" x14ac:dyDescent="0.25">
      <c r="H3" s="348" t="s">
        <v>263</v>
      </c>
      <c r="I3" s="348"/>
      <c r="J3" s="348"/>
      <c r="K3" s="348"/>
      <c r="L3" s="348"/>
      <c r="M3" s="348"/>
    </row>
    <row r="4" spans="1:15" ht="18.75" customHeight="1" x14ac:dyDescent="0.25"/>
    <row r="5" spans="1:15" ht="18.75" customHeight="1" x14ac:dyDescent="0.3">
      <c r="B5" s="349" t="s">
        <v>10</v>
      </c>
      <c r="C5" s="349"/>
      <c r="D5" s="349"/>
      <c r="E5" s="349"/>
      <c r="F5" s="349"/>
      <c r="G5" s="349"/>
      <c r="H5" s="349"/>
      <c r="I5" s="1" t="s">
        <v>227</v>
      </c>
    </row>
    <row r="6" spans="1:15" ht="112.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58" t="s">
        <v>6</v>
      </c>
      <c r="I6" s="114" t="s">
        <v>26</v>
      </c>
      <c r="J6" s="114" t="s">
        <v>27</v>
      </c>
      <c r="K6" s="114" t="s">
        <v>185</v>
      </c>
      <c r="L6" s="114" t="s">
        <v>207</v>
      </c>
      <c r="M6" s="29" t="s">
        <v>28</v>
      </c>
    </row>
    <row r="7" spans="1:15" ht="63.75" customHeight="1" x14ac:dyDescent="0.25">
      <c r="A7" s="357" t="s">
        <v>208</v>
      </c>
      <c r="B7" s="344" t="s">
        <v>70</v>
      </c>
      <c r="C7" s="344" t="s">
        <v>7</v>
      </c>
      <c r="D7" s="45" t="s">
        <v>8</v>
      </c>
      <c r="E7" s="114" t="s">
        <v>11</v>
      </c>
      <c r="F7" s="45" t="s">
        <v>12</v>
      </c>
      <c r="G7" s="27">
        <v>100</v>
      </c>
      <c r="H7" s="55">
        <v>100</v>
      </c>
      <c r="I7" s="35">
        <f>H7/G7*100</f>
        <v>100</v>
      </c>
      <c r="J7" s="335">
        <f>((((I9+I8)/2)+I7)/2)</f>
        <v>92.299578059071735</v>
      </c>
      <c r="K7" s="412" t="s">
        <v>226</v>
      </c>
      <c r="L7" s="409" t="s">
        <v>210</v>
      </c>
      <c r="M7" s="127">
        <f>(J7+J10+J16+J19+J22)/5</f>
        <v>95.081678516205599</v>
      </c>
      <c r="N7" s="3">
        <v>100</v>
      </c>
    </row>
    <row r="8" spans="1:15" ht="18" customHeight="1" x14ac:dyDescent="0.25">
      <c r="A8" s="358"/>
      <c r="B8" s="344"/>
      <c r="C8" s="344"/>
      <c r="D8" s="45" t="s">
        <v>9</v>
      </c>
      <c r="E8" s="114" t="s">
        <v>14</v>
      </c>
      <c r="F8" s="45" t="s">
        <v>15</v>
      </c>
      <c r="G8" s="27">
        <v>12</v>
      </c>
      <c r="H8" s="62">
        <v>12</v>
      </c>
      <c r="I8" s="35">
        <f>H8/G8*100</f>
        <v>100</v>
      </c>
      <c r="J8" s="353"/>
      <c r="K8" s="413"/>
      <c r="L8" s="410"/>
      <c r="M8" s="130"/>
      <c r="N8" s="3">
        <f>(I8+I9)/2</f>
        <v>84.599156118143469</v>
      </c>
      <c r="O8" s="3">
        <f>(N7+N8)/2</f>
        <v>92.299578059071735</v>
      </c>
    </row>
    <row r="9" spans="1:15" ht="21" customHeight="1" x14ac:dyDescent="0.25">
      <c r="A9" s="358"/>
      <c r="B9" s="344"/>
      <c r="C9" s="344"/>
      <c r="D9" s="45" t="s">
        <v>9</v>
      </c>
      <c r="E9" s="114" t="s">
        <v>16</v>
      </c>
      <c r="F9" s="45" t="s">
        <v>17</v>
      </c>
      <c r="G9" s="27">
        <v>1896</v>
      </c>
      <c r="H9" s="55">
        <v>1312</v>
      </c>
      <c r="I9" s="35">
        <f t="shared" ref="I9" si="0">H9/G9*100</f>
        <v>69.198312236286924</v>
      </c>
      <c r="J9" s="336"/>
      <c r="K9" s="413"/>
      <c r="L9" s="410"/>
      <c r="M9" s="408" t="s">
        <v>234</v>
      </c>
    </row>
    <row r="10" spans="1:15" ht="75" customHeight="1" x14ac:dyDescent="0.25">
      <c r="A10" s="358"/>
      <c r="B10" s="344" t="s">
        <v>71</v>
      </c>
      <c r="C10" s="344" t="s">
        <v>7</v>
      </c>
      <c r="D10" s="45" t="s">
        <v>8</v>
      </c>
      <c r="E10" s="114" t="s">
        <v>11</v>
      </c>
      <c r="F10" s="45" t="s">
        <v>12</v>
      </c>
      <c r="G10" s="27">
        <v>100</v>
      </c>
      <c r="H10" s="55">
        <v>100</v>
      </c>
      <c r="I10" s="35">
        <f>H10/G10*100</f>
        <v>100</v>
      </c>
      <c r="J10" s="335">
        <f>((((I12+I11)/2)+I10)/2)</f>
        <v>95.566391113407391</v>
      </c>
      <c r="K10" s="413"/>
      <c r="L10" s="410"/>
      <c r="M10" s="408"/>
      <c r="N10" s="3">
        <v>100</v>
      </c>
    </row>
    <row r="11" spans="1:15" ht="15" customHeight="1" x14ac:dyDescent="0.25">
      <c r="A11" s="358"/>
      <c r="B11" s="344"/>
      <c r="C11" s="344"/>
      <c r="D11" s="45" t="s">
        <v>9</v>
      </c>
      <c r="E11" s="114" t="s">
        <v>14</v>
      </c>
      <c r="F11" s="45" t="s">
        <v>15</v>
      </c>
      <c r="G11" s="27">
        <v>49</v>
      </c>
      <c r="H11" s="55">
        <v>49</v>
      </c>
      <c r="I11" s="35">
        <f>H11/G11*100</f>
        <v>100</v>
      </c>
      <c r="J11" s="353"/>
      <c r="K11" s="413"/>
      <c r="L11" s="410"/>
      <c r="M11" s="128"/>
      <c r="N11" s="3">
        <f t="shared" ref="N11:N26" si="1">(I11+I12)/2</f>
        <v>91.132782226814783</v>
      </c>
      <c r="O11" s="3">
        <f t="shared" ref="O11:O26" si="2">(N10+N11)/2</f>
        <v>95.566391113407391</v>
      </c>
    </row>
    <row r="12" spans="1:15" x14ac:dyDescent="0.25">
      <c r="A12" s="358"/>
      <c r="B12" s="344"/>
      <c r="C12" s="344"/>
      <c r="D12" s="45" t="s">
        <v>9</v>
      </c>
      <c r="E12" s="114" t="s">
        <v>16</v>
      </c>
      <c r="F12" s="45" t="s">
        <v>17</v>
      </c>
      <c r="G12" s="27">
        <v>7742</v>
      </c>
      <c r="H12" s="55">
        <v>6369</v>
      </c>
      <c r="I12" s="35">
        <f t="shared" ref="I12:I24" si="3">H12/G12*100</f>
        <v>82.265564453629565</v>
      </c>
      <c r="J12" s="336"/>
      <c r="K12" s="413"/>
      <c r="L12" s="410"/>
      <c r="M12" s="128"/>
    </row>
    <row r="13" spans="1:15" ht="52.5" hidden="1" customHeight="1" x14ac:dyDescent="0.25">
      <c r="A13" s="358"/>
      <c r="B13" s="344" t="s">
        <v>180</v>
      </c>
      <c r="C13" s="344" t="s">
        <v>7</v>
      </c>
      <c r="D13" s="45" t="s">
        <v>8</v>
      </c>
      <c r="E13" s="114" t="s">
        <v>11</v>
      </c>
      <c r="F13" s="45" t="s">
        <v>12</v>
      </c>
      <c r="G13" s="27"/>
      <c r="H13" s="55"/>
      <c r="I13" s="35" t="e">
        <f t="shared" si="3"/>
        <v>#DIV/0!</v>
      </c>
      <c r="J13" s="335" t="e">
        <f t="shared" ref="J13" si="4">((((I15+I14)/2)+I13)/2)</f>
        <v>#DIV/0!</v>
      </c>
      <c r="K13" s="413"/>
      <c r="L13" s="410"/>
      <c r="M13" s="128"/>
      <c r="N13" s="3">
        <v>100</v>
      </c>
    </row>
    <row r="14" spans="1:15" ht="15" hidden="1" customHeight="1" x14ac:dyDescent="0.25">
      <c r="A14" s="358"/>
      <c r="B14" s="344"/>
      <c r="C14" s="344"/>
      <c r="D14" s="45" t="s">
        <v>9</v>
      </c>
      <c r="E14" s="114" t="s">
        <v>14</v>
      </c>
      <c r="F14" s="45" t="s">
        <v>15</v>
      </c>
      <c r="G14" s="27"/>
      <c r="H14" s="55"/>
      <c r="I14" s="35" t="e">
        <f t="shared" si="3"/>
        <v>#DIV/0!</v>
      </c>
      <c r="J14" s="353"/>
      <c r="K14" s="413"/>
      <c r="L14" s="410"/>
      <c r="M14" s="128"/>
      <c r="N14" s="3" t="e">
        <f t="shared" si="1"/>
        <v>#DIV/0!</v>
      </c>
      <c r="O14" s="3" t="e">
        <f t="shared" si="2"/>
        <v>#DIV/0!</v>
      </c>
    </row>
    <row r="15" spans="1:15" ht="15" hidden="1" customHeight="1" x14ac:dyDescent="0.25">
      <c r="A15" s="358"/>
      <c r="B15" s="344"/>
      <c r="C15" s="344"/>
      <c r="D15" s="45" t="s">
        <v>9</v>
      </c>
      <c r="E15" s="114" t="s">
        <v>16</v>
      </c>
      <c r="F15" s="45" t="s">
        <v>17</v>
      </c>
      <c r="G15" s="27"/>
      <c r="H15" s="55"/>
      <c r="I15" s="35" t="e">
        <f t="shared" si="3"/>
        <v>#DIV/0!</v>
      </c>
      <c r="J15" s="336"/>
      <c r="K15" s="413"/>
      <c r="L15" s="410"/>
      <c r="M15" s="128"/>
    </row>
    <row r="16" spans="1:15" ht="75" customHeight="1" x14ac:dyDescent="0.25">
      <c r="A16" s="358"/>
      <c r="B16" s="344" t="s">
        <v>73</v>
      </c>
      <c r="C16" s="344" t="s">
        <v>7</v>
      </c>
      <c r="D16" s="45" t="s">
        <v>8</v>
      </c>
      <c r="E16" s="114" t="s">
        <v>20</v>
      </c>
      <c r="F16" s="45" t="s">
        <v>12</v>
      </c>
      <c r="G16" s="27">
        <v>100</v>
      </c>
      <c r="H16" s="55">
        <v>100</v>
      </c>
      <c r="I16" s="35">
        <f t="shared" si="3"/>
        <v>100</v>
      </c>
      <c r="J16" s="335">
        <f t="shared" ref="J16" si="5">((((I18+I17)/2)+I16)/2)</f>
        <v>92.299578059071735</v>
      </c>
      <c r="K16" s="413"/>
      <c r="L16" s="410"/>
      <c r="M16" s="128"/>
      <c r="N16" s="3">
        <v>100</v>
      </c>
    </row>
    <row r="17" spans="1:15" ht="15" customHeight="1" x14ac:dyDescent="0.25">
      <c r="A17" s="358"/>
      <c r="B17" s="344"/>
      <c r="C17" s="344"/>
      <c r="D17" s="45" t="s">
        <v>9</v>
      </c>
      <c r="E17" s="114" t="s">
        <v>21</v>
      </c>
      <c r="F17" s="45" t="s">
        <v>15</v>
      </c>
      <c r="G17" s="27">
        <v>12</v>
      </c>
      <c r="H17" s="62">
        <v>12</v>
      </c>
      <c r="I17" s="35">
        <f t="shared" si="3"/>
        <v>100</v>
      </c>
      <c r="J17" s="353"/>
      <c r="K17" s="413"/>
      <c r="L17" s="410"/>
      <c r="M17" s="128"/>
      <c r="N17" s="3">
        <f t="shared" si="1"/>
        <v>84.599156118143469</v>
      </c>
      <c r="O17" s="3">
        <f t="shared" si="2"/>
        <v>92.299578059071735</v>
      </c>
    </row>
    <row r="18" spans="1:15" x14ac:dyDescent="0.25">
      <c r="A18" s="358"/>
      <c r="B18" s="344"/>
      <c r="C18" s="344"/>
      <c r="D18" s="45" t="s">
        <v>9</v>
      </c>
      <c r="E18" s="114" t="s">
        <v>22</v>
      </c>
      <c r="F18" s="45" t="s">
        <v>23</v>
      </c>
      <c r="G18" s="27">
        <v>1896</v>
      </c>
      <c r="H18" s="55">
        <v>1312</v>
      </c>
      <c r="I18" s="35">
        <f t="shared" si="3"/>
        <v>69.198312236286924</v>
      </c>
      <c r="J18" s="336"/>
      <c r="K18" s="413"/>
      <c r="L18" s="410"/>
      <c r="M18" s="128"/>
    </row>
    <row r="19" spans="1:15" ht="75" customHeight="1" x14ac:dyDescent="0.25">
      <c r="A19" s="358"/>
      <c r="B19" s="344" t="s">
        <v>74</v>
      </c>
      <c r="C19" s="344" t="s">
        <v>7</v>
      </c>
      <c r="D19" s="45" t="s">
        <v>8</v>
      </c>
      <c r="E19" s="114" t="s">
        <v>20</v>
      </c>
      <c r="F19" s="45" t="s">
        <v>12</v>
      </c>
      <c r="G19" s="27">
        <v>100</v>
      </c>
      <c r="H19" s="55">
        <v>100</v>
      </c>
      <c r="I19" s="35">
        <f t="shared" si="3"/>
        <v>100</v>
      </c>
      <c r="J19" s="335">
        <f t="shared" ref="J19" si="6">((((I21+I20)/2)+I19)/2)</f>
        <v>95.242845349477165</v>
      </c>
      <c r="K19" s="413"/>
      <c r="L19" s="410"/>
      <c r="M19" s="128"/>
      <c r="N19" s="3">
        <v>100</v>
      </c>
    </row>
    <row r="20" spans="1:15" ht="23.25" customHeight="1" x14ac:dyDescent="0.25">
      <c r="A20" s="358"/>
      <c r="B20" s="344"/>
      <c r="C20" s="344"/>
      <c r="D20" s="45" t="s">
        <v>9</v>
      </c>
      <c r="E20" s="114" t="s">
        <v>21</v>
      </c>
      <c r="F20" s="45" t="s">
        <v>15</v>
      </c>
      <c r="G20" s="27">
        <v>46</v>
      </c>
      <c r="H20" s="55">
        <v>46</v>
      </c>
      <c r="I20" s="35">
        <f t="shared" si="3"/>
        <v>100</v>
      </c>
      <c r="J20" s="353"/>
      <c r="K20" s="413"/>
      <c r="L20" s="410"/>
      <c r="M20" s="128"/>
      <c r="N20" s="3">
        <f t="shared" si="1"/>
        <v>90.485690698954329</v>
      </c>
      <c r="O20" s="3">
        <f t="shared" si="2"/>
        <v>95.242845349477165</v>
      </c>
    </row>
    <row r="21" spans="1:15" x14ac:dyDescent="0.25">
      <c r="A21" s="358"/>
      <c r="B21" s="344"/>
      <c r="C21" s="344"/>
      <c r="D21" s="45" t="s">
        <v>9</v>
      </c>
      <c r="E21" s="114" t="s">
        <v>22</v>
      </c>
      <c r="F21" s="45" t="s">
        <v>23</v>
      </c>
      <c r="G21" s="37">
        <v>7268</v>
      </c>
      <c r="H21" s="59">
        <v>5885</v>
      </c>
      <c r="I21" s="35">
        <f t="shared" si="3"/>
        <v>80.971381397908644</v>
      </c>
      <c r="J21" s="336"/>
      <c r="K21" s="414"/>
      <c r="L21" s="410"/>
      <c r="M21" s="128"/>
    </row>
    <row r="22" spans="1:15" ht="27" customHeight="1" x14ac:dyDescent="0.25">
      <c r="A22" s="358"/>
      <c r="B22" s="341" t="s">
        <v>67</v>
      </c>
      <c r="C22" s="341" t="s">
        <v>7</v>
      </c>
      <c r="D22" s="4" t="s">
        <v>8</v>
      </c>
      <c r="E22" s="115" t="s">
        <v>20</v>
      </c>
      <c r="F22" s="4" t="s">
        <v>12</v>
      </c>
      <c r="G22" s="14">
        <v>100</v>
      </c>
      <c r="H22" s="60">
        <v>100</v>
      </c>
      <c r="I22" s="35">
        <f t="shared" si="3"/>
        <v>100</v>
      </c>
      <c r="J22" s="335">
        <f t="shared" ref="J22" si="7">((((I24+I23)/2)+I22)/2)</f>
        <v>100</v>
      </c>
      <c r="K22" s="412"/>
      <c r="L22" s="410"/>
      <c r="M22" s="128"/>
      <c r="N22" s="3">
        <v>100</v>
      </c>
    </row>
    <row r="23" spans="1:15" x14ac:dyDescent="0.25">
      <c r="A23" s="358"/>
      <c r="B23" s="342"/>
      <c r="C23" s="342"/>
      <c r="D23" s="4" t="s">
        <v>9</v>
      </c>
      <c r="E23" s="115" t="s">
        <v>21</v>
      </c>
      <c r="F23" s="4" t="s">
        <v>15</v>
      </c>
      <c r="G23" s="14">
        <v>3</v>
      </c>
      <c r="H23" s="60">
        <v>3</v>
      </c>
      <c r="I23" s="35">
        <f t="shared" si="3"/>
        <v>100</v>
      </c>
      <c r="J23" s="353"/>
      <c r="K23" s="413"/>
      <c r="L23" s="410"/>
      <c r="M23" s="128"/>
      <c r="N23" s="3">
        <f t="shared" si="1"/>
        <v>100</v>
      </c>
      <c r="O23" s="3">
        <f t="shared" si="2"/>
        <v>100</v>
      </c>
    </row>
    <row r="24" spans="1:15" x14ac:dyDescent="0.25">
      <c r="A24" s="358"/>
      <c r="B24" s="343"/>
      <c r="C24" s="343"/>
      <c r="D24" s="4" t="s">
        <v>9</v>
      </c>
      <c r="E24" s="115" t="s">
        <v>22</v>
      </c>
      <c r="F24" s="4" t="s">
        <v>23</v>
      </c>
      <c r="G24" s="14">
        <v>474</v>
      </c>
      <c r="H24" s="60">
        <v>474</v>
      </c>
      <c r="I24" s="35">
        <f t="shared" si="3"/>
        <v>100</v>
      </c>
      <c r="J24" s="336"/>
      <c r="K24" s="414"/>
      <c r="L24" s="410"/>
      <c r="M24" s="128"/>
    </row>
    <row r="25" spans="1:15" ht="24" hidden="1" customHeight="1" x14ac:dyDescent="0.25">
      <c r="A25" s="358"/>
      <c r="B25" s="341" t="s">
        <v>179</v>
      </c>
      <c r="C25" s="341" t="s">
        <v>7</v>
      </c>
      <c r="D25" s="45" t="s">
        <v>8</v>
      </c>
      <c r="E25" s="114" t="s">
        <v>20</v>
      </c>
      <c r="F25" s="45" t="s">
        <v>12</v>
      </c>
      <c r="G25" s="27"/>
      <c r="H25" s="55"/>
      <c r="I25" s="35"/>
      <c r="J25" s="335"/>
      <c r="K25" s="56"/>
      <c r="L25" s="410"/>
      <c r="M25" s="128"/>
      <c r="N25" s="3">
        <v>100</v>
      </c>
    </row>
    <row r="26" spans="1:15" ht="15" hidden="1" customHeight="1" x14ac:dyDescent="0.25">
      <c r="A26" s="358"/>
      <c r="B26" s="342"/>
      <c r="C26" s="342"/>
      <c r="D26" s="45" t="s">
        <v>9</v>
      </c>
      <c r="E26" s="114" t="s">
        <v>21</v>
      </c>
      <c r="F26" s="45" t="s">
        <v>15</v>
      </c>
      <c r="G26" s="27"/>
      <c r="H26" s="55"/>
      <c r="I26" s="35"/>
      <c r="J26" s="353"/>
      <c r="K26" s="56"/>
      <c r="L26" s="410"/>
      <c r="M26" s="128"/>
      <c r="N26" s="3">
        <f t="shared" si="1"/>
        <v>0</v>
      </c>
      <c r="O26" s="3">
        <f t="shared" si="2"/>
        <v>50</v>
      </c>
    </row>
    <row r="27" spans="1:15" ht="15" hidden="1" customHeight="1" x14ac:dyDescent="0.25">
      <c r="A27" s="359"/>
      <c r="B27" s="343"/>
      <c r="C27" s="343"/>
      <c r="D27" s="45" t="s">
        <v>9</v>
      </c>
      <c r="E27" s="114" t="s">
        <v>22</v>
      </c>
      <c r="F27" s="45" t="s">
        <v>23</v>
      </c>
      <c r="G27" s="27"/>
      <c r="H27" s="55"/>
      <c r="I27" s="35"/>
      <c r="J27" s="336"/>
      <c r="K27" s="56"/>
      <c r="L27" s="411"/>
      <c r="M27" s="129"/>
    </row>
  </sheetData>
  <mergeCells count="29">
    <mergeCell ref="A7:A27"/>
    <mergeCell ref="H2:M2"/>
    <mergeCell ref="H3:M3"/>
    <mergeCell ref="B5:H5"/>
    <mergeCell ref="B10:B12"/>
    <mergeCell ref="C10:C12"/>
    <mergeCell ref="B16:B18"/>
    <mergeCell ref="C16:C18"/>
    <mergeCell ref="B19:B21"/>
    <mergeCell ref="C19:C21"/>
    <mergeCell ref="B7:B9"/>
    <mergeCell ref="C7:C9"/>
    <mergeCell ref="J7:J9"/>
    <mergeCell ref="B22:B24"/>
    <mergeCell ref="C22:C24"/>
    <mergeCell ref="J22:J24"/>
    <mergeCell ref="M9:M10"/>
    <mergeCell ref="J10:J12"/>
    <mergeCell ref="J16:J18"/>
    <mergeCell ref="J19:J21"/>
    <mergeCell ref="B25:B27"/>
    <mergeCell ref="C25:C27"/>
    <mergeCell ref="J25:J27"/>
    <mergeCell ref="B13:B15"/>
    <mergeCell ref="C13:C15"/>
    <mergeCell ref="J13:J15"/>
    <mergeCell ref="L7:L27"/>
    <mergeCell ref="K22:K24"/>
    <mergeCell ref="K7:K21"/>
  </mergeCells>
  <pageMargins left="0.11811023622047245" right="0.11811023622047245" top="0.15748031496062992" bottom="0.19685039370078741" header="0.11811023622047245" footer="0.19685039370078741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57" customWidth="1"/>
    <col min="9" max="12" width="15.85546875" style="1"/>
    <col min="13" max="13" width="17.5703125" style="1" customWidth="1"/>
    <col min="14" max="15" width="15.85546875" style="3"/>
    <col min="16" max="16384" width="15.85546875" style="1"/>
  </cols>
  <sheetData>
    <row r="1" spans="1:15" x14ac:dyDescent="0.25">
      <c r="H1" s="57" t="s">
        <v>172</v>
      </c>
    </row>
    <row r="2" spans="1:15" x14ac:dyDescent="0.25">
      <c r="H2" s="348" t="s">
        <v>68</v>
      </c>
      <c r="I2" s="348"/>
      <c r="J2" s="348"/>
      <c r="K2" s="348"/>
      <c r="L2" s="348"/>
      <c r="M2" s="348"/>
    </row>
    <row r="3" spans="1:15" ht="18.75" customHeight="1" x14ac:dyDescent="0.25">
      <c r="H3" s="348" t="s">
        <v>263</v>
      </c>
      <c r="I3" s="348"/>
      <c r="J3" s="348"/>
      <c r="K3" s="348"/>
      <c r="L3" s="348"/>
      <c r="M3" s="348"/>
    </row>
    <row r="4" spans="1:15" ht="18.75" customHeight="1" x14ac:dyDescent="0.25">
      <c r="H4" s="57" t="s">
        <v>227</v>
      </c>
    </row>
    <row r="5" spans="1:15" ht="18.75" x14ac:dyDescent="0.3">
      <c r="B5" s="349" t="s">
        <v>10</v>
      </c>
      <c r="C5" s="349"/>
      <c r="D5" s="349"/>
      <c r="E5" s="349"/>
      <c r="F5" s="349"/>
      <c r="G5" s="349"/>
      <c r="H5" s="349"/>
    </row>
    <row r="6" spans="1:15" ht="112.5" customHeight="1" x14ac:dyDescent="0.25">
      <c r="A6" s="18" t="str">
        <f>'[1]дс №1'!A6</f>
        <v>Наименование учреждения, оказывающего услугу (выполняющего работу)</v>
      </c>
      <c r="B6" s="28" t="s">
        <v>0</v>
      </c>
      <c r="C6" s="29" t="s">
        <v>1</v>
      </c>
      <c r="D6" s="28" t="s">
        <v>2</v>
      </c>
      <c r="E6" s="29" t="s">
        <v>3</v>
      </c>
      <c r="F6" s="29" t="s">
        <v>4</v>
      </c>
      <c r="G6" s="29" t="s">
        <v>5</v>
      </c>
      <c r="H6" s="58" t="s">
        <v>6</v>
      </c>
      <c r="I6" s="120" t="s">
        <v>26</v>
      </c>
      <c r="J6" s="120" t="s">
        <v>27</v>
      </c>
      <c r="K6" s="120" t="str">
        <f>'[1]дс №1'!K6</f>
        <v>Причины отклонения значений от запланированных</v>
      </c>
      <c r="L6" s="120" t="str">
        <f>'[1]дс №1'!L6</f>
        <v>Источник информации о фактическом значении покащателя</v>
      </c>
      <c r="M6" s="29" t="s">
        <v>28</v>
      </c>
    </row>
    <row r="7" spans="1:15" ht="75" customHeight="1" x14ac:dyDescent="0.25">
      <c r="A7" s="357" t="s">
        <v>29</v>
      </c>
      <c r="B7" s="341" t="s">
        <v>70</v>
      </c>
      <c r="C7" s="344" t="s">
        <v>7</v>
      </c>
      <c r="D7" s="236" t="s">
        <v>8</v>
      </c>
      <c r="E7" s="120" t="s">
        <v>11</v>
      </c>
      <c r="F7" s="45" t="s">
        <v>12</v>
      </c>
      <c r="G7" s="27">
        <v>100</v>
      </c>
      <c r="H7" s="55">
        <v>100</v>
      </c>
      <c r="I7" s="35">
        <f>H7/G7*100</f>
        <v>100</v>
      </c>
      <c r="J7" s="335">
        <f>((((I9+I8)/2)+I7)/2)</f>
        <v>100</v>
      </c>
      <c r="K7" s="335"/>
      <c r="L7" s="335" t="s">
        <v>210</v>
      </c>
      <c r="M7" s="127">
        <f>(J7+J10+J13+J16+J19)/5</f>
        <v>97.317448266387629</v>
      </c>
      <c r="N7" s="3">
        <v>100</v>
      </c>
    </row>
    <row r="8" spans="1:15" x14ac:dyDescent="0.25">
      <c r="A8" s="358"/>
      <c r="B8" s="342"/>
      <c r="C8" s="344"/>
      <c r="D8" s="236" t="s">
        <v>9</v>
      </c>
      <c r="E8" s="120" t="s">
        <v>14</v>
      </c>
      <c r="F8" s="45" t="s">
        <v>15</v>
      </c>
      <c r="G8" s="27">
        <v>14</v>
      </c>
      <c r="H8" s="55">
        <v>14</v>
      </c>
      <c r="I8" s="35">
        <f>H8/G8*100</f>
        <v>100</v>
      </c>
      <c r="J8" s="353"/>
      <c r="K8" s="353"/>
      <c r="L8" s="353"/>
      <c r="M8" s="134"/>
      <c r="N8" s="3">
        <f>(I8+I9)/2</f>
        <v>100</v>
      </c>
      <c r="O8" s="3">
        <f>(N7+N8)/2</f>
        <v>100</v>
      </c>
    </row>
    <row r="9" spans="1:15" x14ac:dyDescent="0.25">
      <c r="A9" s="358"/>
      <c r="B9" s="343"/>
      <c r="C9" s="344"/>
      <c r="D9" s="236" t="s">
        <v>9</v>
      </c>
      <c r="E9" s="120" t="s">
        <v>16</v>
      </c>
      <c r="F9" s="45" t="s">
        <v>17</v>
      </c>
      <c r="G9" s="27">
        <v>742</v>
      </c>
      <c r="H9" s="27">
        <v>742</v>
      </c>
      <c r="I9" s="35">
        <f t="shared" ref="I9" si="0">H9/G9*100</f>
        <v>100</v>
      </c>
      <c r="J9" s="336"/>
      <c r="K9" s="336"/>
      <c r="L9" s="353"/>
      <c r="M9" s="134"/>
    </row>
    <row r="10" spans="1:15" ht="72" x14ac:dyDescent="0.25">
      <c r="A10" s="358"/>
      <c r="B10" s="344" t="s">
        <v>71</v>
      </c>
      <c r="C10" s="344" t="s">
        <v>7</v>
      </c>
      <c r="D10" s="236" t="s">
        <v>8</v>
      </c>
      <c r="E10" s="120" t="s">
        <v>11</v>
      </c>
      <c r="F10" s="45" t="s">
        <v>12</v>
      </c>
      <c r="G10" s="27">
        <v>100</v>
      </c>
      <c r="H10" s="55">
        <v>100</v>
      </c>
      <c r="I10" s="35">
        <f>H10/G10*100</f>
        <v>100</v>
      </c>
      <c r="J10" s="335">
        <f t="shared" ref="J10" si="1">((((I12+I11)/2)+I10)/2)</f>
        <v>93.449221514508139</v>
      </c>
      <c r="K10" s="125"/>
      <c r="L10" s="353"/>
      <c r="M10" s="122" t="s">
        <v>234</v>
      </c>
      <c r="N10" s="3">
        <v>100</v>
      </c>
    </row>
    <row r="11" spans="1:15" ht="24" customHeight="1" x14ac:dyDescent="0.25">
      <c r="A11" s="358"/>
      <c r="B11" s="344"/>
      <c r="C11" s="344"/>
      <c r="D11" s="236" t="s">
        <v>9</v>
      </c>
      <c r="E11" s="120" t="s">
        <v>14</v>
      </c>
      <c r="F11" s="45" t="s">
        <v>15</v>
      </c>
      <c r="G11" s="27">
        <v>36</v>
      </c>
      <c r="H11" s="55">
        <v>31</v>
      </c>
      <c r="I11" s="35">
        <f>H11/G11*100</f>
        <v>86.111111111111114</v>
      </c>
      <c r="J11" s="353"/>
      <c r="K11" s="335" t="s">
        <v>237</v>
      </c>
      <c r="L11" s="353"/>
      <c r="M11" s="134"/>
      <c r="N11" s="3">
        <f t="shared" ref="N11:N20" si="2">(I11+I12)/2</f>
        <v>86.898443029016278</v>
      </c>
      <c r="O11" s="3">
        <f t="shared" ref="O11:O20" si="3">(N10+N11)/2</f>
        <v>93.449221514508139</v>
      </c>
    </row>
    <row r="12" spans="1:15" x14ac:dyDescent="0.25">
      <c r="A12" s="358"/>
      <c r="B12" s="344"/>
      <c r="C12" s="344"/>
      <c r="D12" s="236" t="s">
        <v>9</v>
      </c>
      <c r="E12" s="120" t="s">
        <v>16</v>
      </c>
      <c r="F12" s="45" t="s">
        <v>17</v>
      </c>
      <c r="G12" s="27">
        <v>1884</v>
      </c>
      <c r="H12" s="27">
        <v>1652</v>
      </c>
      <c r="I12" s="35">
        <f t="shared" ref="I12:I21" si="4">H12/G12*100</f>
        <v>87.685774946921441</v>
      </c>
      <c r="J12" s="336"/>
      <c r="K12" s="336"/>
      <c r="L12" s="353"/>
      <c r="M12" s="134"/>
    </row>
    <row r="13" spans="1:15" ht="30" customHeight="1" x14ac:dyDescent="0.25">
      <c r="A13" s="358"/>
      <c r="B13" s="344" t="s">
        <v>19</v>
      </c>
      <c r="C13" s="344" t="s">
        <v>7</v>
      </c>
      <c r="D13" s="236" t="s">
        <v>8</v>
      </c>
      <c r="E13" s="120" t="s">
        <v>20</v>
      </c>
      <c r="F13" s="45" t="s">
        <v>12</v>
      </c>
      <c r="G13" s="27">
        <v>100</v>
      </c>
      <c r="H13" s="55">
        <v>100</v>
      </c>
      <c r="I13" s="35">
        <f t="shared" si="4"/>
        <v>100</v>
      </c>
      <c r="J13" s="335">
        <f t="shared" ref="J13" si="5">((((I15+I14)/2)+I13)/2)</f>
        <v>93.138019817429978</v>
      </c>
      <c r="K13" s="125"/>
      <c r="L13" s="353"/>
      <c r="M13" s="134"/>
      <c r="N13" s="3">
        <v>100</v>
      </c>
    </row>
    <row r="14" spans="1:15" ht="24" customHeight="1" x14ac:dyDescent="0.25">
      <c r="A14" s="358"/>
      <c r="B14" s="344"/>
      <c r="C14" s="344"/>
      <c r="D14" s="236" t="s">
        <v>9</v>
      </c>
      <c r="E14" s="120" t="s">
        <v>21</v>
      </c>
      <c r="F14" s="45" t="s">
        <v>15</v>
      </c>
      <c r="G14" s="27">
        <v>35</v>
      </c>
      <c r="H14" s="55">
        <v>30</v>
      </c>
      <c r="I14" s="35">
        <f t="shared" si="4"/>
        <v>85.714285714285708</v>
      </c>
      <c r="J14" s="353"/>
      <c r="K14" s="335" t="s">
        <v>237</v>
      </c>
      <c r="L14" s="353"/>
      <c r="M14" s="134"/>
      <c r="N14" s="3">
        <f t="shared" si="2"/>
        <v>86.276039634859956</v>
      </c>
      <c r="O14" s="3">
        <f t="shared" si="3"/>
        <v>93.138019817429978</v>
      </c>
    </row>
    <row r="15" spans="1:15" x14ac:dyDescent="0.25">
      <c r="A15" s="358"/>
      <c r="B15" s="344"/>
      <c r="C15" s="344"/>
      <c r="D15" s="236" t="s">
        <v>9</v>
      </c>
      <c r="E15" s="120" t="s">
        <v>22</v>
      </c>
      <c r="F15" s="45" t="s">
        <v>23</v>
      </c>
      <c r="G15" s="27">
        <v>1831</v>
      </c>
      <c r="H15" s="55">
        <v>1590</v>
      </c>
      <c r="I15" s="35">
        <f t="shared" si="4"/>
        <v>86.837793555434189</v>
      </c>
      <c r="J15" s="336"/>
      <c r="K15" s="336"/>
      <c r="L15" s="353"/>
      <c r="M15" s="134"/>
    </row>
    <row r="16" spans="1:15" ht="39" customHeight="1" x14ac:dyDescent="0.25">
      <c r="A16" s="358"/>
      <c r="B16" s="344" t="s">
        <v>67</v>
      </c>
      <c r="C16" s="344" t="s">
        <v>7</v>
      </c>
      <c r="D16" s="236" t="s">
        <v>8</v>
      </c>
      <c r="E16" s="120" t="s">
        <v>20</v>
      </c>
      <c r="F16" s="45" t="s">
        <v>12</v>
      </c>
      <c r="G16" s="27">
        <v>100</v>
      </c>
      <c r="H16" s="55">
        <v>100</v>
      </c>
      <c r="I16" s="35">
        <f t="shared" si="4"/>
        <v>100</v>
      </c>
      <c r="J16" s="335">
        <f t="shared" ref="J16" si="6">((((I18+I17)/2)+I16)/2)</f>
        <v>100</v>
      </c>
      <c r="K16" s="125"/>
      <c r="L16" s="353"/>
      <c r="M16" s="134"/>
      <c r="N16" s="3">
        <v>100</v>
      </c>
    </row>
    <row r="17" spans="1:15" x14ac:dyDescent="0.25">
      <c r="A17" s="358"/>
      <c r="B17" s="344"/>
      <c r="C17" s="344"/>
      <c r="D17" s="236" t="s">
        <v>9</v>
      </c>
      <c r="E17" s="120" t="s">
        <v>21</v>
      </c>
      <c r="F17" s="45" t="s">
        <v>15</v>
      </c>
      <c r="G17" s="27">
        <v>1</v>
      </c>
      <c r="H17" s="55">
        <v>1</v>
      </c>
      <c r="I17" s="35">
        <f t="shared" si="4"/>
        <v>100</v>
      </c>
      <c r="J17" s="353"/>
      <c r="K17" s="125"/>
      <c r="L17" s="353"/>
      <c r="M17" s="134"/>
      <c r="N17" s="3">
        <f t="shared" si="2"/>
        <v>100</v>
      </c>
      <c r="O17" s="3">
        <f t="shared" si="3"/>
        <v>100</v>
      </c>
    </row>
    <row r="18" spans="1:15" x14ac:dyDescent="0.25">
      <c r="A18" s="358"/>
      <c r="B18" s="344"/>
      <c r="C18" s="344"/>
      <c r="D18" s="236" t="s">
        <v>9</v>
      </c>
      <c r="E18" s="120" t="s">
        <v>22</v>
      </c>
      <c r="F18" s="45" t="s">
        <v>23</v>
      </c>
      <c r="G18" s="27">
        <v>53</v>
      </c>
      <c r="H18" s="55">
        <v>53</v>
      </c>
      <c r="I18" s="35">
        <f t="shared" si="4"/>
        <v>100</v>
      </c>
      <c r="J18" s="336"/>
      <c r="K18" s="125"/>
      <c r="L18" s="353"/>
      <c r="M18" s="134"/>
    </row>
    <row r="19" spans="1:15" ht="29.25" customHeight="1" x14ac:dyDescent="0.25">
      <c r="A19" s="358"/>
      <c r="B19" s="344" t="s">
        <v>24</v>
      </c>
      <c r="C19" s="344" t="s">
        <v>7</v>
      </c>
      <c r="D19" s="236" t="s">
        <v>8</v>
      </c>
      <c r="E19" s="120" t="s">
        <v>20</v>
      </c>
      <c r="F19" s="45" t="s">
        <v>12</v>
      </c>
      <c r="G19" s="27">
        <v>100</v>
      </c>
      <c r="H19" s="55">
        <v>100</v>
      </c>
      <c r="I19" s="35">
        <f t="shared" si="4"/>
        <v>100</v>
      </c>
      <c r="J19" s="335">
        <f t="shared" ref="J19" si="7">((((I21+I20)/2)+I19)/2)</f>
        <v>100</v>
      </c>
      <c r="K19" s="125"/>
      <c r="L19" s="353"/>
      <c r="M19" s="134"/>
      <c r="N19" s="3">
        <v>100</v>
      </c>
    </row>
    <row r="20" spans="1:15" x14ac:dyDescent="0.25">
      <c r="A20" s="358"/>
      <c r="B20" s="344"/>
      <c r="C20" s="344"/>
      <c r="D20" s="236" t="s">
        <v>9</v>
      </c>
      <c r="E20" s="120" t="s">
        <v>21</v>
      </c>
      <c r="F20" s="45" t="s">
        <v>15</v>
      </c>
      <c r="G20" s="27">
        <v>14</v>
      </c>
      <c r="H20" s="55">
        <v>14</v>
      </c>
      <c r="I20" s="35">
        <f t="shared" si="4"/>
        <v>100</v>
      </c>
      <c r="J20" s="353"/>
      <c r="K20" s="125"/>
      <c r="L20" s="353"/>
      <c r="M20" s="134"/>
      <c r="N20" s="3">
        <f t="shared" si="2"/>
        <v>100</v>
      </c>
      <c r="O20" s="3">
        <f t="shared" si="3"/>
        <v>100</v>
      </c>
    </row>
    <row r="21" spans="1:15" x14ac:dyDescent="0.25">
      <c r="A21" s="359"/>
      <c r="B21" s="344"/>
      <c r="C21" s="344"/>
      <c r="D21" s="45" t="s">
        <v>9</v>
      </c>
      <c r="E21" s="120" t="s">
        <v>22</v>
      </c>
      <c r="F21" s="45" t="s">
        <v>23</v>
      </c>
      <c r="G21" s="4">
        <v>742</v>
      </c>
      <c r="H21" s="61">
        <v>742</v>
      </c>
      <c r="I21" s="35">
        <f t="shared" si="4"/>
        <v>100</v>
      </c>
      <c r="J21" s="336"/>
      <c r="K21" s="125"/>
      <c r="L21" s="336"/>
      <c r="M21" s="134"/>
    </row>
  </sheetData>
  <mergeCells count="23">
    <mergeCell ref="A7:A21"/>
    <mergeCell ref="L7:L21"/>
    <mergeCell ref="H2:M2"/>
    <mergeCell ref="H3:M3"/>
    <mergeCell ref="B5:H5"/>
    <mergeCell ref="B10:B12"/>
    <mergeCell ref="C10:C12"/>
    <mergeCell ref="B13:B15"/>
    <mergeCell ref="C13:C15"/>
    <mergeCell ref="B16:B18"/>
    <mergeCell ref="C16:C18"/>
    <mergeCell ref="B19:B21"/>
    <mergeCell ref="C19:C21"/>
    <mergeCell ref="J16:J18"/>
    <mergeCell ref="J19:J21"/>
    <mergeCell ref="B7:B9"/>
    <mergeCell ref="K14:K15"/>
    <mergeCell ref="K11:K12"/>
    <mergeCell ref="C7:C9"/>
    <mergeCell ref="J7:J9"/>
    <mergeCell ref="J10:J12"/>
    <mergeCell ref="J13:J15"/>
    <mergeCell ref="K7:K9"/>
  </mergeCells>
  <pageMargins left="0.7" right="0.7" top="0.75" bottom="0.75" header="0.3" footer="0.3"/>
  <pageSetup paperSize="9" scale="5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6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140625" style="1" customWidth="1"/>
    <col min="9" max="13" width="15.85546875" style="1"/>
    <col min="14" max="15" width="15.85546875" style="3"/>
    <col min="16" max="16384" width="15.85546875" style="1"/>
  </cols>
  <sheetData>
    <row r="1" spans="1:15" s="147" customFormat="1" x14ac:dyDescent="0.25">
      <c r="H1" s="147" t="s">
        <v>173</v>
      </c>
      <c r="N1" s="3"/>
      <c r="O1" s="3"/>
    </row>
    <row r="2" spans="1:15" s="147" customFormat="1" x14ac:dyDescent="0.25">
      <c r="H2" s="348" t="s">
        <v>68</v>
      </c>
      <c r="I2" s="348"/>
      <c r="J2" s="348"/>
      <c r="K2" s="348"/>
      <c r="L2" s="348"/>
      <c r="M2" s="348"/>
      <c r="N2" s="3"/>
      <c r="O2" s="3"/>
    </row>
    <row r="3" spans="1:15" s="147" customFormat="1" ht="18.75" customHeight="1" x14ac:dyDescent="0.25">
      <c r="H3" s="348" t="s">
        <v>263</v>
      </c>
      <c r="I3" s="348"/>
      <c r="J3" s="348"/>
      <c r="K3" s="348"/>
      <c r="L3" s="348"/>
      <c r="M3" s="348"/>
      <c r="N3" s="3"/>
      <c r="O3" s="3"/>
    </row>
    <row r="4" spans="1:15" s="147" customFormat="1" ht="18.75" customHeight="1" x14ac:dyDescent="0.25">
      <c r="J4" s="147" t="s">
        <v>227</v>
      </c>
      <c r="N4" s="3"/>
      <c r="O4" s="3"/>
    </row>
    <row r="5" spans="1:15" s="147" customFormat="1" ht="18.75" x14ac:dyDescent="0.3">
      <c r="B5" s="349" t="s">
        <v>10</v>
      </c>
      <c r="C5" s="349"/>
      <c r="D5" s="349"/>
      <c r="E5" s="349"/>
      <c r="F5" s="349"/>
      <c r="G5" s="349"/>
      <c r="H5" s="349"/>
      <c r="N5" s="3"/>
      <c r="O5" s="3"/>
    </row>
    <row r="6" spans="1:15" s="147" customFormat="1" ht="104.2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46" t="s">
        <v>26</v>
      </c>
      <c r="J6" s="146" t="s">
        <v>27</v>
      </c>
      <c r="K6" s="146" t="s">
        <v>185</v>
      </c>
      <c r="L6" s="146" t="s">
        <v>207</v>
      </c>
      <c r="M6" s="29" t="s">
        <v>28</v>
      </c>
      <c r="N6" s="3"/>
      <c r="O6" s="3"/>
    </row>
    <row r="7" spans="1:15" s="147" customFormat="1" ht="72" x14ac:dyDescent="0.25">
      <c r="A7" s="345" t="s">
        <v>34</v>
      </c>
      <c r="B7" s="344" t="s">
        <v>18</v>
      </c>
      <c r="C7" s="344" t="s">
        <v>7</v>
      </c>
      <c r="D7" s="236" t="s">
        <v>8</v>
      </c>
      <c r="E7" s="146" t="s">
        <v>11</v>
      </c>
      <c r="F7" s="45" t="s">
        <v>12</v>
      </c>
      <c r="G7" s="27">
        <v>100</v>
      </c>
      <c r="H7" s="27">
        <v>100</v>
      </c>
      <c r="I7" s="35">
        <f>H7/G7*100</f>
        <v>100</v>
      </c>
      <c r="J7" s="367">
        <f>((((I9+I8)/2)+I7)/2)</f>
        <v>100</v>
      </c>
      <c r="K7" s="148"/>
      <c r="L7" s="335" t="s">
        <v>210</v>
      </c>
      <c r="M7" s="300">
        <f>(J7+J10+J13+J16+J19)/5</f>
        <v>96.79227495258678</v>
      </c>
      <c r="N7" s="3">
        <v>100</v>
      </c>
      <c r="O7" s="3"/>
    </row>
    <row r="8" spans="1:15" s="147" customFormat="1" x14ac:dyDescent="0.25">
      <c r="A8" s="346"/>
      <c r="B8" s="344"/>
      <c r="C8" s="344"/>
      <c r="D8" s="236" t="s">
        <v>9</v>
      </c>
      <c r="E8" s="146" t="s">
        <v>14</v>
      </c>
      <c r="F8" s="45" t="s">
        <v>15</v>
      </c>
      <c r="G8" s="27">
        <v>13</v>
      </c>
      <c r="H8" s="27">
        <v>13</v>
      </c>
      <c r="I8" s="35">
        <f t="shared" ref="I8:I21" si="0">H8/G8*100</f>
        <v>100</v>
      </c>
      <c r="J8" s="368"/>
      <c r="K8" s="148"/>
      <c r="L8" s="353"/>
      <c r="M8" s="134"/>
      <c r="N8" s="3">
        <f>(I8+I9)/2</f>
        <v>100</v>
      </c>
      <c r="O8" s="3">
        <f>(N7+N8)/2</f>
        <v>100</v>
      </c>
    </row>
    <row r="9" spans="1:15" s="147" customFormat="1" x14ac:dyDescent="0.25">
      <c r="A9" s="346"/>
      <c r="B9" s="344"/>
      <c r="C9" s="344"/>
      <c r="D9" s="236" t="s">
        <v>9</v>
      </c>
      <c r="E9" s="146" t="s">
        <v>16</v>
      </c>
      <c r="F9" s="45" t="s">
        <v>17</v>
      </c>
      <c r="G9" s="27">
        <v>872</v>
      </c>
      <c r="H9" s="27">
        <v>872</v>
      </c>
      <c r="I9" s="35">
        <f t="shared" si="0"/>
        <v>100</v>
      </c>
      <c r="J9" s="369"/>
      <c r="K9" s="148"/>
      <c r="L9" s="353"/>
      <c r="M9" s="134"/>
      <c r="N9" s="3"/>
      <c r="O9" s="3"/>
    </row>
    <row r="10" spans="1:15" s="147" customFormat="1" ht="72" x14ac:dyDescent="0.25">
      <c r="A10" s="346"/>
      <c r="B10" s="341" t="s">
        <v>13</v>
      </c>
      <c r="C10" s="341" t="s">
        <v>7</v>
      </c>
      <c r="D10" s="236" t="s">
        <v>8</v>
      </c>
      <c r="E10" s="146" t="s">
        <v>11</v>
      </c>
      <c r="F10" s="45" t="s">
        <v>12</v>
      </c>
      <c r="G10" s="27">
        <v>100</v>
      </c>
      <c r="H10" s="27">
        <v>100</v>
      </c>
      <c r="I10" s="35">
        <f>H10/G10*100</f>
        <v>100</v>
      </c>
      <c r="J10" s="367">
        <f>((((I12+I11)/2)+I10)/2)</f>
        <v>92.07730560578662</v>
      </c>
      <c r="K10" s="148"/>
      <c r="L10" s="353"/>
      <c r="M10" s="287" t="s">
        <v>234</v>
      </c>
      <c r="N10" s="3">
        <v>100</v>
      </c>
      <c r="O10" s="3"/>
    </row>
    <row r="11" spans="1:15" s="147" customFormat="1" x14ac:dyDescent="0.25">
      <c r="A11" s="346"/>
      <c r="B11" s="342"/>
      <c r="C11" s="342"/>
      <c r="D11" s="236" t="s">
        <v>9</v>
      </c>
      <c r="E11" s="146" t="s">
        <v>14</v>
      </c>
      <c r="F11" s="45" t="s">
        <v>15</v>
      </c>
      <c r="G11" s="55">
        <v>42</v>
      </c>
      <c r="H11" s="27">
        <v>43</v>
      </c>
      <c r="I11" s="35">
        <f t="shared" si="0"/>
        <v>102.38095238095238</v>
      </c>
      <c r="J11" s="368"/>
      <c r="K11" s="148" t="s">
        <v>239</v>
      </c>
      <c r="L11" s="353"/>
      <c r="M11" s="134"/>
      <c r="N11" s="3">
        <f t="shared" ref="N11:N20" si="1">(I11+I12)/2</f>
        <v>84.15461121157324</v>
      </c>
      <c r="O11" s="3">
        <f t="shared" ref="O11:O20" si="2">(N10+N11)/2</f>
        <v>92.07730560578662</v>
      </c>
    </row>
    <row r="12" spans="1:15" s="147" customFormat="1" x14ac:dyDescent="0.25">
      <c r="A12" s="346"/>
      <c r="B12" s="343"/>
      <c r="C12" s="343"/>
      <c r="D12" s="236" t="s">
        <v>9</v>
      </c>
      <c r="E12" s="146" t="s">
        <v>16</v>
      </c>
      <c r="F12" s="45" t="s">
        <v>17</v>
      </c>
      <c r="G12" s="149">
        <v>6636</v>
      </c>
      <c r="H12" s="27">
        <v>4375</v>
      </c>
      <c r="I12" s="35">
        <f t="shared" si="0"/>
        <v>65.928270042194086</v>
      </c>
      <c r="J12" s="369"/>
      <c r="K12" s="148" t="s">
        <v>238</v>
      </c>
      <c r="L12" s="353"/>
      <c r="M12" s="134"/>
      <c r="N12" s="3"/>
      <c r="O12" s="3"/>
    </row>
    <row r="13" spans="1:15" s="147" customFormat="1" ht="30" customHeight="1" x14ac:dyDescent="0.25">
      <c r="A13" s="346"/>
      <c r="B13" s="344" t="s">
        <v>19</v>
      </c>
      <c r="C13" s="344" t="s">
        <v>7</v>
      </c>
      <c r="D13" s="236" t="s">
        <v>8</v>
      </c>
      <c r="E13" s="146" t="s">
        <v>20</v>
      </c>
      <c r="F13" s="45" t="s">
        <v>12</v>
      </c>
      <c r="G13" s="55">
        <v>100</v>
      </c>
      <c r="H13" s="27">
        <v>100</v>
      </c>
      <c r="I13" s="35">
        <f>H13/G13*100</f>
        <v>100</v>
      </c>
      <c r="J13" s="367">
        <f>((((I15+I14)/2)+I13)/2)</f>
        <v>91.884069157147266</v>
      </c>
      <c r="K13" s="148"/>
      <c r="L13" s="353"/>
      <c r="M13" s="134"/>
      <c r="N13" s="3">
        <v>100</v>
      </c>
      <c r="O13" s="3"/>
    </row>
    <row r="14" spans="1:15" s="147" customFormat="1" x14ac:dyDescent="0.25">
      <c r="A14" s="346"/>
      <c r="B14" s="344"/>
      <c r="C14" s="344"/>
      <c r="D14" s="236" t="s">
        <v>9</v>
      </c>
      <c r="E14" s="146" t="s">
        <v>21</v>
      </c>
      <c r="F14" s="45" t="s">
        <v>15</v>
      </c>
      <c r="G14" s="55">
        <v>41</v>
      </c>
      <c r="H14" s="27">
        <v>42</v>
      </c>
      <c r="I14" s="35">
        <f t="shared" si="0"/>
        <v>102.4390243902439</v>
      </c>
      <c r="J14" s="368"/>
      <c r="K14" s="294" t="s">
        <v>239</v>
      </c>
      <c r="L14" s="353"/>
      <c r="M14" s="134"/>
      <c r="N14" s="3">
        <f t="shared" si="1"/>
        <v>83.768138314294532</v>
      </c>
      <c r="O14" s="3">
        <f t="shared" si="2"/>
        <v>91.884069157147266</v>
      </c>
    </row>
    <row r="15" spans="1:15" s="147" customFormat="1" x14ac:dyDescent="0.25">
      <c r="A15" s="346"/>
      <c r="B15" s="344"/>
      <c r="C15" s="344"/>
      <c r="D15" s="236" t="s">
        <v>9</v>
      </c>
      <c r="E15" s="146" t="s">
        <v>22</v>
      </c>
      <c r="F15" s="45" t="s">
        <v>23</v>
      </c>
      <c r="G15" s="27">
        <v>6478</v>
      </c>
      <c r="H15" s="27">
        <v>4217</v>
      </c>
      <c r="I15" s="35">
        <f t="shared" si="0"/>
        <v>65.097252238345177</v>
      </c>
      <c r="J15" s="369"/>
      <c r="K15" s="148" t="s">
        <v>238</v>
      </c>
      <c r="L15" s="353"/>
      <c r="M15" s="134"/>
      <c r="N15" s="3"/>
      <c r="O15" s="3"/>
    </row>
    <row r="16" spans="1:15" s="147" customFormat="1" ht="27" customHeight="1" x14ac:dyDescent="0.25">
      <c r="A16" s="346"/>
      <c r="B16" s="344" t="s">
        <v>24</v>
      </c>
      <c r="C16" s="344" t="s">
        <v>7</v>
      </c>
      <c r="D16" s="236" t="s">
        <v>8</v>
      </c>
      <c r="E16" s="146" t="s">
        <v>20</v>
      </c>
      <c r="F16" s="45" t="s">
        <v>12</v>
      </c>
      <c r="G16" s="27">
        <v>100</v>
      </c>
      <c r="H16" s="27">
        <v>100</v>
      </c>
      <c r="I16" s="35">
        <f>H16/G16*100</f>
        <v>100</v>
      </c>
      <c r="J16" s="367">
        <f>((((I18+I17)/2)+I16)/2)</f>
        <v>100</v>
      </c>
      <c r="K16" s="148"/>
      <c r="L16" s="353"/>
      <c r="M16" s="134"/>
      <c r="N16" s="3">
        <v>100</v>
      </c>
      <c r="O16" s="3"/>
    </row>
    <row r="17" spans="1:15" s="147" customFormat="1" x14ac:dyDescent="0.25">
      <c r="A17" s="346"/>
      <c r="B17" s="344"/>
      <c r="C17" s="344"/>
      <c r="D17" s="236" t="s">
        <v>9</v>
      </c>
      <c r="E17" s="146" t="s">
        <v>21</v>
      </c>
      <c r="F17" s="45" t="s">
        <v>15</v>
      </c>
      <c r="G17" s="27">
        <v>13</v>
      </c>
      <c r="H17" s="27">
        <v>13</v>
      </c>
      <c r="I17" s="35">
        <f t="shared" si="0"/>
        <v>100</v>
      </c>
      <c r="J17" s="368"/>
      <c r="K17" s="148"/>
      <c r="L17" s="353"/>
      <c r="M17" s="134"/>
      <c r="N17" s="3">
        <f t="shared" si="1"/>
        <v>100</v>
      </c>
      <c r="O17" s="3">
        <f t="shared" si="2"/>
        <v>100</v>
      </c>
    </row>
    <row r="18" spans="1:15" s="147" customFormat="1" x14ac:dyDescent="0.25">
      <c r="A18" s="346"/>
      <c r="B18" s="344"/>
      <c r="C18" s="344"/>
      <c r="D18" s="236" t="s">
        <v>9</v>
      </c>
      <c r="E18" s="146" t="s">
        <v>22</v>
      </c>
      <c r="F18" s="45" t="s">
        <v>23</v>
      </c>
      <c r="G18" s="37">
        <v>872</v>
      </c>
      <c r="H18" s="37">
        <v>872</v>
      </c>
      <c r="I18" s="35">
        <f t="shared" si="0"/>
        <v>100</v>
      </c>
      <c r="J18" s="369"/>
      <c r="K18" s="148" t="s">
        <v>238</v>
      </c>
      <c r="L18" s="353"/>
      <c r="M18" s="134"/>
      <c r="N18" s="3"/>
      <c r="O18" s="3"/>
    </row>
    <row r="19" spans="1:15" s="147" customFormat="1" ht="44.25" customHeight="1" x14ac:dyDescent="0.25">
      <c r="A19" s="346"/>
      <c r="B19" s="341" t="s">
        <v>153</v>
      </c>
      <c r="C19" s="341" t="s">
        <v>7</v>
      </c>
      <c r="D19" s="236" t="s">
        <v>8</v>
      </c>
      <c r="E19" s="146" t="s">
        <v>20</v>
      </c>
      <c r="F19" s="45" t="s">
        <v>12</v>
      </c>
      <c r="G19" s="38">
        <v>100</v>
      </c>
      <c r="H19" s="38">
        <v>100</v>
      </c>
      <c r="I19" s="35">
        <f>H19/G19*100</f>
        <v>100</v>
      </c>
      <c r="J19" s="367">
        <f>((((I21+I20)/2)+I19)/2)</f>
        <v>100</v>
      </c>
      <c r="K19" s="148" t="s">
        <v>227</v>
      </c>
      <c r="L19" s="353"/>
      <c r="M19" s="134"/>
      <c r="N19" s="3">
        <v>100</v>
      </c>
      <c r="O19" s="3"/>
    </row>
    <row r="20" spans="1:15" s="147" customFormat="1" ht="15.75" customHeight="1" x14ac:dyDescent="0.25">
      <c r="A20" s="346"/>
      <c r="B20" s="342"/>
      <c r="C20" s="342"/>
      <c r="D20" s="236" t="s">
        <v>9</v>
      </c>
      <c r="E20" s="146" t="s">
        <v>21</v>
      </c>
      <c r="F20" s="45" t="s">
        <v>15</v>
      </c>
      <c r="G20" s="38">
        <v>1</v>
      </c>
      <c r="H20" s="38">
        <v>1</v>
      </c>
      <c r="I20" s="35">
        <f t="shared" si="0"/>
        <v>100</v>
      </c>
      <c r="J20" s="368"/>
      <c r="K20" s="148"/>
      <c r="L20" s="353"/>
      <c r="M20" s="134"/>
      <c r="N20" s="3">
        <f t="shared" si="1"/>
        <v>100</v>
      </c>
      <c r="O20" s="3">
        <f t="shared" si="2"/>
        <v>100</v>
      </c>
    </row>
    <row r="21" spans="1:15" s="147" customFormat="1" x14ac:dyDescent="0.25">
      <c r="A21" s="346"/>
      <c r="B21" s="343"/>
      <c r="C21" s="343"/>
      <c r="D21" s="236" t="s">
        <v>9</v>
      </c>
      <c r="E21" s="146" t="s">
        <v>22</v>
      </c>
      <c r="F21" s="45" t="s">
        <v>23</v>
      </c>
      <c r="G21" s="38">
        <v>158</v>
      </c>
      <c r="H21" s="38">
        <v>158</v>
      </c>
      <c r="I21" s="35">
        <f t="shared" si="0"/>
        <v>100</v>
      </c>
      <c r="J21" s="369"/>
      <c r="K21" s="148"/>
      <c r="L21" s="336"/>
      <c r="M21" s="138"/>
      <c r="N21" s="3"/>
      <c r="O21" s="3"/>
    </row>
    <row r="22" spans="1:15" s="147" customFormat="1" x14ac:dyDescent="0.25">
      <c r="I22" s="292"/>
      <c r="N22" s="3"/>
      <c r="O22" s="3"/>
    </row>
    <row r="23" spans="1:15" s="147" customFormat="1" x14ac:dyDescent="0.25">
      <c r="N23" s="3"/>
      <c r="O23" s="3"/>
    </row>
    <row r="24" spans="1:15" s="147" customFormat="1" x14ac:dyDescent="0.25">
      <c r="N24" s="3"/>
      <c r="O24" s="3"/>
    </row>
    <row r="25" spans="1:15" s="147" customFormat="1" x14ac:dyDescent="0.25">
      <c r="N25" s="3"/>
      <c r="O25" s="3"/>
    </row>
    <row r="26" spans="1:15" s="147" customFormat="1" x14ac:dyDescent="0.25">
      <c r="N26" s="3"/>
      <c r="O26" s="3"/>
    </row>
  </sheetData>
  <mergeCells count="20">
    <mergeCell ref="H2:M2"/>
    <mergeCell ref="H3:M3"/>
    <mergeCell ref="B5:H5"/>
    <mergeCell ref="B10:B12"/>
    <mergeCell ref="C10:C12"/>
    <mergeCell ref="J10:J12"/>
    <mergeCell ref="J19:J21"/>
    <mergeCell ref="J13:J15"/>
    <mergeCell ref="B19:B21"/>
    <mergeCell ref="C19:C21"/>
    <mergeCell ref="L7:L21"/>
    <mergeCell ref="B7:B9"/>
    <mergeCell ref="C7:C9"/>
    <mergeCell ref="J7:J9"/>
    <mergeCell ref="J16:J18"/>
    <mergeCell ref="A7:A21"/>
    <mergeCell ref="B13:B15"/>
    <mergeCell ref="C13:C15"/>
    <mergeCell ref="B16:B18"/>
    <mergeCell ref="C16:C18"/>
  </mergeCells>
  <pageMargins left="0.7" right="0.7" top="0.75" bottom="0.75" header="0.3" footer="0.3"/>
  <pageSetup paperSize="9"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8"/>
  <sheetViews>
    <sheetView view="pageBreakPreview" zoomScale="80" zoomScaleNormal="70" zoomScaleSheetLayoutView="80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3" width="15.85546875" style="1"/>
    <col min="14" max="15" width="15.85546875" style="3"/>
    <col min="16" max="16384" width="15.85546875" style="1"/>
  </cols>
  <sheetData>
    <row r="1" spans="1:15" s="136" customFormat="1" x14ac:dyDescent="0.25">
      <c r="H1" s="136" t="s">
        <v>174</v>
      </c>
      <c r="N1" s="3"/>
      <c r="O1" s="3"/>
    </row>
    <row r="2" spans="1:15" s="136" customFormat="1" x14ac:dyDescent="0.25">
      <c r="H2" s="348" t="s">
        <v>68</v>
      </c>
      <c r="I2" s="348"/>
      <c r="J2" s="348"/>
      <c r="K2" s="348"/>
      <c r="L2" s="348"/>
      <c r="M2" s="348"/>
      <c r="N2" s="3"/>
      <c r="O2" s="3"/>
    </row>
    <row r="3" spans="1:15" s="136" customFormat="1" ht="18.75" customHeight="1" x14ac:dyDescent="0.25">
      <c r="H3" s="348" t="s">
        <v>263</v>
      </c>
      <c r="I3" s="348"/>
      <c r="J3" s="348"/>
      <c r="K3" s="348"/>
      <c r="L3" s="348"/>
      <c r="M3" s="348"/>
      <c r="N3" s="3"/>
      <c r="O3" s="3"/>
    </row>
    <row r="4" spans="1:15" s="136" customFormat="1" ht="18.75" customHeight="1" x14ac:dyDescent="0.25">
      <c r="N4" s="3"/>
      <c r="O4" s="3"/>
    </row>
    <row r="5" spans="1:15" s="136" customFormat="1" ht="18.75" x14ac:dyDescent="0.3">
      <c r="B5" s="349" t="s">
        <v>10</v>
      </c>
      <c r="C5" s="349"/>
      <c r="D5" s="349"/>
      <c r="E5" s="349"/>
      <c r="F5" s="349"/>
      <c r="G5" s="349"/>
      <c r="H5" s="349"/>
      <c r="I5" s="136" t="s">
        <v>227</v>
      </c>
      <c r="N5" s="3"/>
      <c r="O5" s="3"/>
    </row>
    <row r="6" spans="1:15" s="136" customFormat="1" ht="116.2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35" t="s">
        <v>26</v>
      </c>
      <c r="J6" s="135" t="s">
        <v>27</v>
      </c>
      <c r="K6" s="135" t="s">
        <v>185</v>
      </c>
      <c r="L6" s="135" t="s">
        <v>207</v>
      </c>
      <c r="M6" s="29" t="s">
        <v>28</v>
      </c>
      <c r="N6" s="3"/>
      <c r="O6" s="3"/>
    </row>
    <row r="7" spans="1:15" s="136" customFormat="1" ht="72" x14ac:dyDescent="0.25">
      <c r="A7" s="357" t="s">
        <v>31</v>
      </c>
      <c r="B7" s="344" t="s">
        <v>13</v>
      </c>
      <c r="C7" s="344" t="s">
        <v>7</v>
      </c>
      <c r="D7" s="53" t="s">
        <v>8</v>
      </c>
      <c r="E7" s="284" t="s">
        <v>11</v>
      </c>
      <c r="F7" s="4" t="s">
        <v>12</v>
      </c>
      <c r="G7" s="27">
        <v>100</v>
      </c>
      <c r="H7" s="27">
        <v>100</v>
      </c>
      <c r="I7" s="35">
        <f>H7/G7*100</f>
        <v>100</v>
      </c>
      <c r="J7" s="367">
        <f>((((I9+I8)/2)+I7)/2)</f>
        <v>99.425287356321832</v>
      </c>
      <c r="K7" s="367" t="s">
        <v>282</v>
      </c>
      <c r="L7" s="335" t="s">
        <v>209</v>
      </c>
      <c r="M7" s="299">
        <f>(J7+J10+J13+J16)/4</f>
        <v>99.131248329323697</v>
      </c>
      <c r="N7" s="3">
        <v>100</v>
      </c>
      <c r="O7" s="3"/>
    </row>
    <row r="8" spans="1:15" s="136" customFormat="1" ht="24" x14ac:dyDescent="0.25">
      <c r="A8" s="358"/>
      <c r="B8" s="344"/>
      <c r="C8" s="344"/>
      <c r="D8" s="53" t="s">
        <v>9</v>
      </c>
      <c r="E8" s="284" t="s">
        <v>14</v>
      </c>
      <c r="F8" s="4" t="s">
        <v>15</v>
      </c>
      <c r="G8" s="27">
        <v>87</v>
      </c>
      <c r="H8" s="27">
        <v>86</v>
      </c>
      <c r="I8" s="35">
        <f t="shared" ref="I8:I18" si="0">H8/G8*100</f>
        <v>98.850574712643677</v>
      </c>
      <c r="J8" s="368"/>
      <c r="K8" s="368"/>
      <c r="L8" s="353"/>
      <c r="M8" s="286" t="s">
        <v>234</v>
      </c>
      <c r="N8" s="3">
        <f>(I8+I9)/2</f>
        <v>98.850574712643677</v>
      </c>
      <c r="O8" s="3">
        <f>(N7+N8)/2</f>
        <v>99.425287356321832</v>
      </c>
    </row>
    <row r="9" spans="1:15" s="136" customFormat="1" x14ac:dyDescent="0.25">
      <c r="A9" s="358"/>
      <c r="B9" s="344"/>
      <c r="C9" s="344"/>
      <c r="D9" s="53" t="s">
        <v>9</v>
      </c>
      <c r="E9" s="284" t="s">
        <v>16</v>
      </c>
      <c r="F9" s="4" t="s">
        <v>17</v>
      </c>
      <c r="G9" s="27">
        <v>13746</v>
      </c>
      <c r="H9" s="27">
        <v>13588</v>
      </c>
      <c r="I9" s="35">
        <f t="shared" si="0"/>
        <v>98.850574712643677</v>
      </c>
      <c r="J9" s="369"/>
      <c r="K9" s="369"/>
      <c r="L9" s="353"/>
      <c r="M9" s="134"/>
      <c r="N9" s="3"/>
      <c r="O9" s="3"/>
    </row>
    <row r="10" spans="1:15" s="136" customFormat="1" ht="72" x14ac:dyDescent="0.25">
      <c r="A10" s="358"/>
      <c r="B10" s="344" t="s">
        <v>18</v>
      </c>
      <c r="C10" s="344" t="s">
        <v>7</v>
      </c>
      <c r="D10" s="53" t="s">
        <v>8</v>
      </c>
      <c r="E10" s="284" t="s">
        <v>11</v>
      </c>
      <c r="F10" s="4" t="s">
        <v>12</v>
      </c>
      <c r="G10" s="27">
        <v>100</v>
      </c>
      <c r="H10" s="27">
        <v>100</v>
      </c>
      <c r="I10" s="35">
        <f t="shared" si="0"/>
        <v>100</v>
      </c>
      <c r="J10" s="367">
        <f>((((I12+I11)/2)+I10)/2)</f>
        <v>98.837209302325576</v>
      </c>
      <c r="K10" s="367" t="s">
        <v>282</v>
      </c>
      <c r="L10" s="353"/>
      <c r="M10" s="134"/>
      <c r="N10" s="3">
        <v>100</v>
      </c>
      <c r="O10" s="3"/>
    </row>
    <row r="11" spans="1:15" s="136" customFormat="1" x14ac:dyDescent="0.25">
      <c r="A11" s="358"/>
      <c r="B11" s="344"/>
      <c r="C11" s="344"/>
      <c r="D11" s="53" t="s">
        <v>9</v>
      </c>
      <c r="E11" s="284" t="s">
        <v>14</v>
      </c>
      <c r="F11" s="4" t="s">
        <v>15</v>
      </c>
      <c r="G11" s="27">
        <v>43</v>
      </c>
      <c r="H11" s="27">
        <v>42</v>
      </c>
      <c r="I11" s="35">
        <f t="shared" si="0"/>
        <v>97.674418604651152</v>
      </c>
      <c r="J11" s="368"/>
      <c r="K11" s="368"/>
      <c r="L11" s="353"/>
      <c r="M11" s="134"/>
      <c r="N11" s="3">
        <f t="shared" ref="N11:N17" si="1">(I11+I12)/2</f>
        <v>97.674418604651152</v>
      </c>
      <c r="O11" s="3">
        <f t="shared" ref="O11:O17" si="2">(N10+N11)/2</f>
        <v>98.837209302325576</v>
      </c>
    </row>
    <row r="12" spans="1:15" s="136" customFormat="1" x14ac:dyDescent="0.25">
      <c r="A12" s="358"/>
      <c r="B12" s="344"/>
      <c r="C12" s="344"/>
      <c r="D12" s="53" t="s">
        <v>9</v>
      </c>
      <c r="E12" s="284" t="s">
        <v>16</v>
      </c>
      <c r="F12" s="4" t="s">
        <v>17</v>
      </c>
      <c r="G12" s="27">
        <v>6794</v>
      </c>
      <c r="H12" s="27">
        <v>6636</v>
      </c>
      <c r="I12" s="35">
        <f t="shared" si="0"/>
        <v>97.674418604651152</v>
      </c>
      <c r="J12" s="369"/>
      <c r="K12" s="369"/>
      <c r="L12" s="353"/>
      <c r="M12" s="134"/>
      <c r="N12" s="3"/>
      <c r="O12" s="3"/>
    </row>
    <row r="13" spans="1:15" s="136" customFormat="1" ht="24" x14ac:dyDescent="0.25">
      <c r="A13" s="358"/>
      <c r="B13" s="344" t="s">
        <v>19</v>
      </c>
      <c r="C13" s="344" t="s">
        <v>7</v>
      </c>
      <c r="D13" s="53" t="s">
        <v>8</v>
      </c>
      <c r="E13" s="284" t="s">
        <v>20</v>
      </c>
      <c r="F13" s="4" t="s">
        <v>12</v>
      </c>
      <c r="G13" s="27">
        <v>100</v>
      </c>
      <c r="H13" s="27">
        <v>100</v>
      </c>
      <c r="I13" s="35">
        <f t="shared" si="0"/>
        <v>100</v>
      </c>
      <c r="J13" s="367">
        <f t="shared" ref="J13" si="3">((((I15+I14)/2)+I13)/2)</f>
        <v>99.425287356321832</v>
      </c>
      <c r="K13" s="367" t="s">
        <v>282</v>
      </c>
      <c r="L13" s="353"/>
      <c r="M13" s="134"/>
      <c r="N13" s="3">
        <v>100</v>
      </c>
      <c r="O13" s="3"/>
    </row>
    <row r="14" spans="1:15" s="136" customFormat="1" ht="24.75" customHeight="1" x14ac:dyDescent="0.25">
      <c r="A14" s="358"/>
      <c r="B14" s="344"/>
      <c r="C14" s="344"/>
      <c r="D14" s="53" t="s">
        <v>9</v>
      </c>
      <c r="E14" s="284" t="s">
        <v>21</v>
      </c>
      <c r="F14" s="4" t="s">
        <v>15</v>
      </c>
      <c r="G14" s="27">
        <v>87</v>
      </c>
      <c r="H14" s="27">
        <v>86</v>
      </c>
      <c r="I14" s="35">
        <f t="shared" si="0"/>
        <v>98.850574712643677</v>
      </c>
      <c r="J14" s="368"/>
      <c r="K14" s="368"/>
      <c r="L14" s="353"/>
      <c r="M14" s="134"/>
      <c r="N14" s="3">
        <f t="shared" si="1"/>
        <v>98.850574712643677</v>
      </c>
      <c r="O14" s="3">
        <f t="shared" si="2"/>
        <v>99.425287356321832</v>
      </c>
    </row>
    <row r="15" spans="1:15" s="136" customFormat="1" x14ac:dyDescent="0.25">
      <c r="A15" s="358"/>
      <c r="B15" s="344"/>
      <c r="C15" s="344"/>
      <c r="D15" s="53" t="s">
        <v>9</v>
      </c>
      <c r="E15" s="284" t="s">
        <v>22</v>
      </c>
      <c r="F15" s="4" t="s">
        <v>23</v>
      </c>
      <c r="G15" s="27">
        <v>13746</v>
      </c>
      <c r="H15" s="27">
        <v>13588</v>
      </c>
      <c r="I15" s="35">
        <f t="shared" si="0"/>
        <v>98.850574712643677</v>
      </c>
      <c r="J15" s="369"/>
      <c r="K15" s="369"/>
      <c r="L15" s="353"/>
      <c r="M15" s="134"/>
      <c r="N15" s="3"/>
      <c r="O15" s="3"/>
    </row>
    <row r="16" spans="1:15" s="136" customFormat="1" ht="24" x14ac:dyDescent="0.25">
      <c r="A16" s="358"/>
      <c r="B16" s="344" t="s">
        <v>24</v>
      </c>
      <c r="C16" s="344" t="s">
        <v>7</v>
      </c>
      <c r="D16" s="53" t="s">
        <v>8</v>
      </c>
      <c r="E16" s="284" t="s">
        <v>20</v>
      </c>
      <c r="F16" s="4" t="s">
        <v>12</v>
      </c>
      <c r="G16" s="27">
        <v>100</v>
      </c>
      <c r="H16" s="27">
        <v>100</v>
      </c>
      <c r="I16" s="35">
        <f t="shared" si="0"/>
        <v>100</v>
      </c>
      <c r="J16" s="367">
        <f t="shared" ref="J16" si="4">((((I18+I17)/2)+I16)/2)</f>
        <v>98.837209302325576</v>
      </c>
      <c r="K16" s="367" t="s">
        <v>282</v>
      </c>
      <c r="L16" s="353"/>
      <c r="M16" s="134"/>
      <c r="N16" s="3">
        <v>100</v>
      </c>
      <c r="O16" s="3"/>
    </row>
    <row r="17" spans="1:15" s="136" customFormat="1" ht="32.25" customHeight="1" x14ac:dyDescent="0.25">
      <c r="A17" s="358"/>
      <c r="B17" s="344"/>
      <c r="C17" s="344"/>
      <c r="D17" s="53" t="s">
        <v>9</v>
      </c>
      <c r="E17" s="284" t="s">
        <v>21</v>
      </c>
      <c r="F17" s="4" t="s">
        <v>15</v>
      </c>
      <c r="G17" s="27">
        <v>43</v>
      </c>
      <c r="H17" s="27">
        <v>42</v>
      </c>
      <c r="I17" s="35">
        <f t="shared" si="0"/>
        <v>97.674418604651152</v>
      </c>
      <c r="J17" s="368"/>
      <c r="K17" s="368"/>
      <c r="L17" s="353"/>
      <c r="M17" s="134"/>
      <c r="N17" s="3">
        <f t="shared" si="1"/>
        <v>97.674418604651152</v>
      </c>
      <c r="O17" s="3">
        <f t="shared" si="2"/>
        <v>98.837209302325576</v>
      </c>
    </row>
    <row r="18" spans="1:15" s="136" customFormat="1" x14ac:dyDescent="0.25">
      <c r="A18" s="359"/>
      <c r="B18" s="344"/>
      <c r="C18" s="344"/>
      <c r="D18" s="4" t="s">
        <v>9</v>
      </c>
      <c r="E18" s="284" t="s">
        <v>22</v>
      </c>
      <c r="F18" s="4" t="s">
        <v>23</v>
      </c>
      <c r="G18" s="27">
        <v>6794</v>
      </c>
      <c r="H18" s="27">
        <v>6636</v>
      </c>
      <c r="I18" s="35">
        <f t="shared" si="0"/>
        <v>97.674418604651152</v>
      </c>
      <c r="J18" s="369"/>
      <c r="K18" s="369"/>
      <c r="L18" s="336"/>
      <c r="M18" s="138"/>
      <c r="N18" s="3"/>
      <c r="O18" s="3"/>
    </row>
  </sheetData>
  <mergeCells count="21">
    <mergeCell ref="A7:A18"/>
    <mergeCell ref="J7:J9"/>
    <mergeCell ref="J10:J12"/>
    <mergeCell ref="J16:J18"/>
    <mergeCell ref="B13:B15"/>
    <mergeCell ref="C13:C15"/>
    <mergeCell ref="B10:B12"/>
    <mergeCell ref="C10:C12"/>
    <mergeCell ref="B16:B18"/>
    <mergeCell ref="J13:J15"/>
    <mergeCell ref="H2:M2"/>
    <mergeCell ref="H3:M3"/>
    <mergeCell ref="B5:H5"/>
    <mergeCell ref="B7:B9"/>
    <mergeCell ref="C7:C9"/>
    <mergeCell ref="L7:L18"/>
    <mergeCell ref="C16:C18"/>
    <mergeCell ref="K7:K9"/>
    <mergeCell ref="K10:K12"/>
    <mergeCell ref="K13:K15"/>
    <mergeCell ref="K16:K18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5"/>
  <sheetViews>
    <sheetView view="pageBreakPreview" zoomScale="85" zoomScaleNormal="70" zoomScaleSheetLayoutView="85" workbookViewId="0">
      <selection activeCell="H7" sqref="H7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2" width="15.85546875" style="1"/>
    <col min="13" max="13" width="19.7109375" style="1" customWidth="1"/>
    <col min="14" max="15" width="15.85546875" style="3"/>
    <col min="16" max="16384" width="15.85546875" style="1"/>
  </cols>
  <sheetData>
    <row r="1" spans="1:15" x14ac:dyDescent="0.25">
      <c r="H1" s="1" t="s">
        <v>175</v>
      </c>
    </row>
    <row r="2" spans="1:15" ht="15" customHeight="1" x14ac:dyDescent="0.25">
      <c r="H2" s="348" t="s">
        <v>68</v>
      </c>
      <c r="I2" s="348"/>
      <c r="J2" s="348"/>
      <c r="K2" s="348"/>
      <c r="L2" s="348"/>
      <c r="M2" s="348"/>
    </row>
    <row r="3" spans="1:15" ht="18.75" customHeight="1" x14ac:dyDescent="0.25">
      <c r="H3" s="348" t="s">
        <v>263</v>
      </c>
      <c r="I3" s="348"/>
      <c r="J3" s="348"/>
      <c r="K3" s="348"/>
      <c r="L3" s="348"/>
      <c r="M3" s="348"/>
    </row>
    <row r="4" spans="1:15" ht="18.75" customHeight="1" x14ac:dyDescent="0.25">
      <c r="F4" s="1" t="s">
        <v>227</v>
      </c>
    </row>
    <row r="5" spans="1:15" ht="18.75" customHeight="1" x14ac:dyDescent="0.3">
      <c r="B5" s="349" t="s">
        <v>10</v>
      </c>
      <c r="C5" s="349"/>
      <c r="D5" s="349"/>
      <c r="E5" s="349"/>
      <c r="F5" s="349"/>
      <c r="G5" s="349"/>
      <c r="H5" s="349"/>
    </row>
    <row r="6" spans="1:15" ht="102.7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14" t="s">
        <v>26</v>
      </c>
      <c r="J6" s="114" t="s">
        <v>27</v>
      </c>
      <c r="K6" s="114" t="s">
        <v>185</v>
      </c>
      <c r="L6" s="114" t="s">
        <v>207</v>
      </c>
      <c r="M6" s="29" t="s">
        <v>28</v>
      </c>
    </row>
    <row r="7" spans="1:15" ht="72" x14ac:dyDescent="0.25">
      <c r="A7" s="345" t="s">
        <v>30</v>
      </c>
      <c r="B7" s="344" t="s">
        <v>13</v>
      </c>
      <c r="C7" s="344" t="s">
        <v>7</v>
      </c>
      <c r="D7" s="53" t="s">
        <v>8</v>
      </c>
      <c r="E7" s="115" t="s">
        <v>11</v>
      </c>
      <c r="F7" s="4" t="s">
        <v>12</v>
      </c>
      <c r="G7" s="323">
        <v>100</v>
      </c>
      <c r="H7" s="323">
        <v>100</v>
      </c>
      <c r="I7" s="324">
        <f>H7/G7*100</f>
        <v>100</v>
      </c>
      <c r="J7" s="367">
        <f>((((I9+I8)/2)+I7)/2)</f>
        <v>91.429123586819983</v>
      </c>
      <c r="K7" s="376" t="s">
        <v>228</v>
      </c>
      <c r="L7" s="335" t="s">
        <v>210</v>
      </c>
      <c r="M7" s="300">
        <f>(J7+J10+J13+J16+J19+J22)/6</f>
        <v>96.740765792364982</v>
      </c>
      <c r="N7" s="3">
        <v>100</v>
      </c>
    </row>
    <row r="8" spans="1:15" ht="24" customHeight="1" x14ac:dyDescent="0.25">
      <c r="A8" s="346"/>
      <c r="B8" s="344"/>
      <c r="C8" s="344"/>
      <c r="D8" s="53" t="s">
        <v>9</v>
      </c>
      <c r="E8" s="115" t="s">
        <v>14</v>
      </c>
      <c r="F8" s="4" t="s">
        <v>15</v>
      </c>
      <c r="G8" s="323">
        <v>131</v>
      </c>
      <c r="H8" s="323">
        <v>120</v>
      </c>
      <c r="I8" s="324">
        <f t="shared" ref="I8:I24" si="0">H8/G8*100</f>
        <v>91.603053435114504</v>
      </c>
      <c r="J8" s="368"/>
      <c r="K8" s="377"/>
      <c r="L8" s="353"/>
      <c r="M8" s="313"/>
      <c r="N8" s="3">
        <f>(I8+I9)/2</f>
        <v>82.858247173639967</v>
      </c>
      <c r="O8" s="3">
        <f>(N7+N8)/2</f>
        <v>91.429123586819983</v>
      </c>
    </row>
    <row r="9" spans="1:15" x14ac:dyDescent="0.25">
      <c r="A9" s="346"/>
      <c r="B9" s="344"/>
      <c r="C9" s="344"/>
      <c r="D9" s="53" t="s">
        <v>9</v>
      </c>
      <c r="E9" s="115" t="s">
        <v>16</v>
      </c>
      <c r="F9" s="4" t="s">
        <v>17</v>
      </c>
      <c r="G9" s="323">
        <v>20698</v>
      </c>
      <c r="H9" s="323">
        <v>15340</v>
      </c>
      <c r="I9" s="324">
        <f t="shared" si="0"/>
        <v>74.11344091216543</v>
      </c>
      <c r="J9" s="369"/>
      <c r="K9" s="378"/>
      <c r="L9" s="353"/>
      <c r="M9" s="313"/>
    </row>
    <row r="10" spans="1:15" ht="72" x14ac:dyDescent="0.25">
      <c r="A10" s="346"/>
      <c r="B10" s="344" t="s">
        <v>18</v>
      </c>
      <c r="C10" s="344" t="s">
        <v>7</v>
      </c>
      <c r="D10" s="53" t="s">
        <v>8</v>
      </c>
      <c r="E10" s="115" t="s">
        <v>11</v>
      </c>
      <c r="F10" s="4" t="s">
        <v>12</v>
      </c>
      <c r="G10" s="323">
        <v>100</v>
      </c>
      <c r="H10" s="323">
        <v>100</v>
      </c>
      <c r="I10" s="324">
        <f>H10/G10*100</f>
        <v>100</v>
      </c>
      <c r="J10" s="367">
        <f t="shared" ref="J10" si="1">((((I12+I11)/2)+I10)/2)</f>
        <v>100</v>
      </c>
      <c r="K10" s="376"/>
      <c r="L10" s="353"/>
      <c r="M10" s="314" t="s">
        <v>234</v>
      </c>
      <c r="N10" s="3">
        <v>100</v>
      </c>
    </row>
    <row r="11" spans="1:15" ht="24" customHeight="1" x14ac:dyDescent="0.25">
      <c r="A11" s="346"/>
      <c r="B11" s="344"/>
      <c r="C11" s="344"/>
      <c r="D11" s="53" t="s">
        <v>9</v>
      </c>
      <c r="E11" s="115" t="s">
        <v>14</v>
      </c>
      <c r="F11" s="4" t="s">
        <v>15</v>
      </c>
      <c r="G11" s="323">
        <v>2172</v>
      </c>
      <c r="H11" s="325">
        <v>2172</v>
      </c>
      <c r="I11" s="324">
        <f t="shared" si="0"/>
        <v>100</v>
      </c>
      <c r="J11" s="368"/>
      <c r="K11" s="377"/>
      <c r="L11" s="353"/>
      <c r="M11" s="313"/>
      <c r="N11" s="3">
        <f>(I11+I12)/2</f>
        <v>100</v>
      </c>
      <c r="O11" s="3">
        <f t="shared" ref="O11:O23" si="2">(N10+N11)/2</f>
        <v>100</v>
      </c>
    </row>
    <row r="12" spans="1:15" x14ac:dyDescent="0.25">
      <c r="A12" s="346"/>
      <c r="B12" s="344"/>
      <c r="C12" s="344"/>
      <c r="D12" s="53" t="s">
        <v>9</v>
      </c>
      <c r="E12" s="115" t="s">
        <v>16</v>
      </c>
      <c r="F12" s="4" t="s">
        <v>17</v>
      </c>
      <c r="G12" s="323">
        <v>40</v>
      </c>
      <c r="H12" s="323">
        <v>40</v>
      </c>
      <c r="I12" s="324">
        <f t="shared" si="0"/>
        <v>100</v>
      </c>
      <c r="J12" s="369"/>
      <c r="K12" s="378"/>
      <c r="L12" s="353"/>
      <c r="M12" s="313"/>
    </row>
    <row r="13" spans="1:15" ht="28.5" customHeight="1" x14ac:dyDescent="0.25">
      <c r="A13" s="346"/>
      <c r="B13" s="341" t="s">
        <v>19</v>
      </c>
      <c r="C13" s="341" t="s">
        <v>7</v>
      </c>
      <c r="D13" s="53" t="s">
        <v>8</v>
      </c>
      <c r="E13" s="115" t="s">
        <v>20</v>
      </c>
      <c r="F13" s="4" t="s">
        <v>12</v>
      </c>
      <c r="G13" s="326">
        <v>100</v>
      </c>
      <c r="H13" s="323">
        <v>100</v>
      </c>
      <c r="I13" s="324">
        <f t="shared" si="0"/>
        <v>100</v>
      </c>
      <c r="J13" s="367">
        <f t="shared" ref="J13" si="3">((((I15+I14)/2)+I13)/2)</f>
        <v>90.972222222222229</v>
      </c>
      <c r="K13" s="355" t="s">
        <v>228</v>
      </c>
      <c r="L13" s="353"/>
      <c r="M13" s="313"/>
      <c r="N13" s="3">
        <v>100</v>
      </c>
    </row>
    <row r="14" spans="1:15" ht="24" customHeight="1" x14ac:dyDescent="0.25">
      <c r="A14" s="346"/>
      <c r="B14" s="342"/>
      <c r="C14" s="342"/>
      <c r="D14" s="53" t="s">
        <v>9</v>
      </c>
      <c r="E14" s="115" t="s">
        <v>21</v>
      </c>
      <c r="F14" s="4" t="s">
        <v>15</v>
      </c>
      <c r="G14" s="326">
        <v>126</v>
      </c>
      <c r="H14" s="325">
        <v>114</v>
      </c>
      <c r="I14" s="324">
        <f t="shared" si="0"/>
        <v>90.476190476190482</v>
      </c>
      <c r="J14" s="368"/>
      <c r="K14" s="415"/>
      <c r="L14" s="353"/>
      <c r="M14" s="313"/>
      <c r="N14" s="3">
        <f>(I14+I15)/2</f>
        <v>81.944444444444443</v>
      </c>
      <c r="O14" s="3">
        <f t="shared" si="2"/>
        <v>90.972222222222229</v>
      </c>
    </row>
    <row r="15" spans="1:15" x14ac:dyDescent="0.25">
      <c r="A15" s="346"/>
      <c r="B15" s="343"/>
      <c r="C15" s="343"/>
      <c r="D15" s="53" t="s">
        <v>9</v>
      </c>
      <c r="E15" s="115" t="s">
        <v>22</v>
      </c>
      <c r="F15" s="4" t="s">
        <v>23</v>
      </c>
      <c r="G15" s="326">
        <v>19908</v>
      </c>
      <c r="H15" s="325">
        <v>14615</v>
      </c>
      <c r="I15" s="324">
        <f t="shared" si="0"/>
        <v>73.412698412698404</v>
      </c>
      <c r="J15" s="369"/>
      <c r="K15" s="356"/>
      <c r="L15" s="353"/>
      <c r="M15" s="313"/>
    </row>
    <row r="16" spans="1:15" ht="32.25" customHeight="1" x14ac:dyDescent="0.25">
      <c r="A16" s="346"/>
      <c r="B16" s="344" t="s">
        <v>24</v>
      </c>
      <c r="C16" s="344" t="s">
        <v>7</v>
      </c>
      <c r="D16" s="53" t="s">
        <v>8</v>
      </c>
      <c r="E16" s="115" t="s">
        <v>20</v>
      </c>
      <c r="F16" s="4" t="s">
        <v>12</v>
      </c>
      <c r="G16" s="323">
        <v>100</v>
      </c>
      <c r="H16" s="323">
        <v>100</v>
      </c>
      <c r="I16" s="324">
        <f t="shared" si="0"/>
        <v>100</v>
      </c>
      <c r="J16" s="367">
        <f t="shared" ref="J16" si="4">((((I18+I17)/2)+I16)/2)</f>
        <v>100</v>
      </c>
      <c r="K16" s="355"/>
      <c r="L16" s="353"/>
      <c r="M16" s="313"/>
      <c r="N16" s="3">
        <v>100</v>
      </c>
    </row>
    <row r="17" spans="1:15" ht="24" customHeight="1" x14ac:dyDescent="0.25">
      <c r="A17" s="346"/>
      <c r="B17" s="344"/>
      <c r="C17" s="344"/>
      <c r="D17" s="53" t="s">
        <v>9</v>
      </c>
      <c r="E17" s="115" t="s">
        <v>21</v>
      </c>
      <c r="F17" s="4" t="s">
        <v>15</v>
      </c>
      <c r="G17" s="323">
        <v>40</v>
      </c>
      <c r="H17" s="323">
        <v>40</v>
      </c>
      <c r="I17" s="324">
        <f t="shared" si="0"/>
        <v>100</v>
      </c>
      <c r="J17" s="368"/>
      <c r="K17" s="415"/>
      <c r="L17" s="353"/>
      <c r="M17" s="313"/>
      <c r="N17" s="3">
        <f>(I17+I18)/2</f>
        <v>100</v>
      </c>
      <c r="O17" s="3">
        <f t="shared" si="2"/>
        <v>100</v>
      </c>
    </row>
    <row r="18" spans="1:15" x14ac:dyDescent="0.25">
      <c r="A18" s="346"/>
      <c r="B18" s="344"/>
      <c r="C18" s="344"/>
      <c r="D18" s="53" t="s">
        <v>9</v>
      </c>
      <c r="E18" s="115" t="s">
        <v>22</v>
      </c>
      <c r="F18" s="4" t="s">
        <v>23</v>
      </c>
      <c r="G18" s="327">
        <v>2172</v>
      </c>
      <c r="H18" s="327">
        <v>2172</v>
      </c>
      <c r="I18" s="324">
        <f t="shared" si="0"/>
        <v>100</v>
      </c>
      <c r="J18" s="369"/>
      <c r="K18" s="356"/>
      <c r="L18" s="353"/>
      <c r="M18" s="313"/>
    </row>
    <row r="19" spans="1:15" ht="28.5" customHeight="1" x14ac:dyDescent="0.25">
      <c r="A19" s="346"/>
      <c r="B19" s="341" t="s">
        <v>67</v>
      </c>
      <c r="C19" s="341" t="s">
        <v>7</v>
      </c>
      <c r="D19" s="53" t="s">
        <v>8</v>
      </c>
      <c r="E19" s="298" t="s">
        <v>20</v>
      </c>
      <c r="F19" s="4" t="s">
        <v>12</v>
      </c>
      <c r="G19" s="328">
        <v>100</v>
      </c>
      <c r="H19" s="328">
        <v>100</v>
      </c>
      <c r="I19" s="324">
        <f t="shared" si="0"/>
        <v>100</v>
      </c>
      <c r="J19" s="367">
        <f t="shared" ref="J19" si="5">((((I21+I20)/2)+I19)/2)</f>
        <v>96.914556962025316</v>
      </c>
      <c r="K19" s="376" t="s">
        <v>229</v>
      </c>
      <c r="L19" s="353"/>
      <c r="M19" s="313"/>
      <c r="N19" s="3">
        <v>100</v>
      </c>
    </row>
    <row r="20" spans="1:15" x14ac:dyDescent="0.25">
      <c r="A20" s="346"/>
      <c r="B20" s="342"/>
      <c r="C20" s="342"/>
      <c r="D20" s="53" t="s">
        <v>9</v>
      </c>
      <c r="E20" s="115" t="s">
        <v>21</v>
      </c>
      <c r="F20" s="4" t="s">
        <v>15</v>
      </c>
      <c r="G20" s="328">
        <v>2</v>
      </c>
      <c r="H20" s="328">
        <v>2</v>
      </c>
      <c r="I20" s="324">
        <f t="shared" si="0"/>
        <v>100</v>
      </c>
      <c r="J20" s="368"/>
      <c r="K20" s="377"/>
      <c r="L20" s="353"/>
      <c r="M20" s="313"/>
      <c r="N20" s="3">
        <f>(I20+I21)/2</f>
        <v>93.829113924050631</v>
      </c>
      <c r="O20" s="3">
        <f t="shared" si="2"/>
        <v>96.914556962025316</v>
      </c>
    </row>
    <row r="21" spans="1:15" x14ac:dyDescent="0.25">
      <c r="A21" s="346"/>
      <c r="B21" s="343"/>
      <c r="C21" s="343"/>
      <c r="D21" s="53" t="s">
        <v>9</v>
      </c>
      <c r="E21" s="115" t="s">
        <v>22</v>
      </c>
      <c r="F21" s="4" t="s">
        <v>23</v>
      </c>
      <c r="G21" s="328">
        <v>316</v>
      </c>
      <c r="H21" s="325">
        <v>277</v>
      </c>
      <c r="I21" s="324">
        <f t="shared" si="0"/>
        <v>87.658227848101262</v>
      </c>
      <c r="J21" s="369"/>
      <c r="K21" s="378"/>
      <c r="L21" s="353"/>
      <c r="M21" s="313"/>
    </row>
    <row r="22" spans="1:15" ht="27" customHeight="1" x14ac:dyDescent="0.25">
      <c r="A22" s="346"/>
      <c r="B22" s="341" t="s">
        <v>140</v>
      </c>
      <c r="C22" s="341" t="s">
        <v>7</v>
      </c>
      <c r="D22" s="236" t="s">
        <v>8</v>
      </c>
      <c r="E22" s="298" t="s">
        <v>20</v>
      </c>
      <c r="F22" s="45" t="s">
        <v>12</v>
      </c>
      <c r="G22" s="328">
        <v>100</v>
      </c>
      <c r="H22" s="328">
        <v>100</v>
      </c>
      <c r="I22" s="324">
        <f t="shared" si="0"/>
        <v>100</v>
      </c>
      <c r="J22" s="367">
        <f t="shared" ref="J22" si="6">((((I24+I23)/2)+I22)/2)</f>
        <v>101.12869198312237</v>
      </c>
      <c r="K22" s="335"/>
      <c r="L22" s="353"/>
      <c r="M22" s="313"/>
      <c r="N22" s="3">
        <v>100</v>
      </c>
    </row>
    <row r="23" spans="1:15" x14ac:dyDescent="0.25">
      <c r="A23" s="346"/>
      <c r="B23" s="342"/>
      <c r="C23" s="342"/>
      <c r="D23" s="236" t="s">
        <v>9</v>
      </c>
      <c r="E23" s="114" t="s">
        <v>21</v>
      </c>
      <c r="F23" s="45" t="s">
        <v>15</v>
      </c>
      <c r="G23" s="328">
        <v>3</v>
      </c>
      <c r="H23" s="328">
        <v>4</v>
      </c>
      <c r="I23" s="324">
        <v>110</v>
      </c>
      <c r="J23" s="368"/>
      <c r="K23" s="353"/>
      <c r="L23" s="353"/>
      <c r="M23" s="313"/>
      <c r="N23" s="3">
        <f>(I23+I24)/2</f>
        <v>102.25738396624473</v>
      </c>
      <c r="O23" s="3">
        <f t="shared" si="2"/>
        <v>101.12869198312237</v>
      </c>
    </row>
    <row r="24" spans="1:15" x14ac:dyDescent="0.25">
      <c r="A24" s="347"/>
      <c r="B24" s="343"/>
      <c r="C24" s="343"/>
      <c r="D24" s="45" t="s">
        <v>9</v>
      </c>
      <c r="E24" s="114" t="s">
        <v>22</v>
      </c>
      <c r="F24" s="45" t="s">
        <v>23</v>
      </c>
      <c r="G24" s="328">
        <v>474</v>
      </c>
      <c r="H24" s="328">
        <v>448</v>
      </c>
      <c r="I24" s="324">
        <f t="shared" si="0"/>
        <v>94.514767932489448</v>
      </c>
      <c r="J24" s="369"/>
      <c r="K24" s="336"/>
      <c r="L24" s="336"/>
      <c r="M24" s="312"/>
      <c r="O24" s="1"/>
    </row>
    <row r="25" spans="1:15" x14ac:dyDescent="0.25">
      <c r="A25" s="40"/>
      <c r="B25" s="30"/>
      <c r="C25" s="30"/>
      <c r="D25" s="31"/>
      <c r="E25" s="39"/>
      <c r="F25" s="31"/>
      <c r="G25" s="41"/>
      <c r="H25" s="41"/>
      <c r="I25" s="42"/>
      <c r="J25" s="43"/>
      <c r="K25" s="43"/>
      <c r="L25" s="43"/>
      <c r="M25" s="44"/>
    </row>
  </sheetData>
  <mergeCells count="29">
    <mergeCell ref="H2:M2"/>
    <mergeCell ref="H3:M3"/>
    <mergeCell ref="B5:H5"/>
    <mergeCell ref="B16:B18"/>
    <mergeCell ref="C16:C18"/>
    <mergeCell ref="J7:J9"/>
    <mergeCell ref="J10:J12"/>
    <mergeCell ref="J13:J15"/>
    <mergeCell ref="J16:J18"/>
    <mergeCell ref="B7:B9"/>
    <mergeCell ref="C7:C9"/>
    <mergeCell ref="B10:B12"/>
    <mergeCell ref="K7:K9"/>
    <mergeCell ref="L7:L24"/>
    <mergeCell ref="K10:K12"/>
    <mergeCell ref="C22:C24"/>
    <mergeCell ref="K13:K15"/>
    <mergeCell ref="K16:K18"/>
    <mergeCell ref="K19:K21"/>
    <mergeCell ref="K22:K24"/>
    <mergeCell ref="B13:B15"/>
    <mergeCell ref="A7:A24"/>
    <mergeCell ref="C13:C15"/>
    <mergeCell ref="J22:J24"/>
    <mergeCell ref="B19:B21"/>
    <mergeCell ref="C19:C21"/>
    <mergeCell ref="J19:J21"/>
    <mergeCell ref="B22:B24"/>
    <mergeCell ref="C10:C12"/>
  </mergeCells>
  <pageMargins left="0.7" right="0.7" top="0.75" bottom="0.75" header="0.3" footer="0.3"/>
  <pageSetup paperSize="9" scale="5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4"/>
  <sheetViews>
    <sheetView view="pageBreakPreview" topLeftCell="A4" zoomScale="85" zoomScaleNormal="70" zoomScaleSheetLayoutView="85" workbookViewId="0">
      <selection activeCell="J22" sqref="J22:J24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28515625" style="1" customWidth="1"/>
    <col min="9" max="13" width="15.85546875" style="1"/>
    <col min="14" max="15" width="15.85546875" style="3"/>
    <col min="16" max="16384" width="15.85546875" style="1"/>
  </cols>
  <sheetData>
    <row r="1" spans="1:15" x14ac:dyDescent="0.25">
      <c r="H1" s="1" t="s">
        <v>283</v>
      </c>
    </row>
    <row r="2" spans="1:15" x14ac:dyDescent="0.25">
      <c r="H2" s="348" t="s">
        <v>68</v>
      </c>
      <c r="I2" s="348"/>
      <c r="J2" s="348"/>
      <c r="K2" s="348"/>
      <c r="L2" s="348"/>
      <c r="M2" s="348"/>
    </row>
    <row r="3" spans="1:15" ht="18.75" customHeight="1" x14ac:dyDescent="0.25">
      <c r="H3" s="348" t="s">
        <v>263</v>
      </c>
      <c r="I3" s="348"/>
      <c r="J3" s="348"/>
      <c r="K3" s="348"/>
      <c r="L3" s="348"/>
      <c r="M3" s="348"/>
    </row>
    <row r="4" spans="1:15" ht="18.75" customHeight="1" x14ac:dyDescent="0.25"/>
    <row r="5" spans="1:15" ht="18.75" x14ac:dyDescent="0.3">
      <c r="B5" s="349" t="s">
        <v>10</v>
      </c>
      <c r="C5" s="349"/>
      <c r="D5" s="349"/>
      <c r="E5" s="349"/>
      <c r="F5" s="349"/>
      <c r="G5" s="349"/>
      <c r="H5" s="349"/>
    </row>
    <row r="6" spans="1:15" ht="112.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14" t="s">
        <v>26</v>
      </c>
      <c r="J6" s="114" t="s">
        <v>27</v>
      </c>
      <c r="K6" s="114" t="s">
        <v>185</v>
      </c>
      <c r="L6" s="114" t="s">
        <v>207</v>
      </c>
      <c r="M6" s="29" t="s">
        <v>28</v>
      </c>
    </row>
    <row r="7" spans="1:15" ht="72" x14ac:dyDescent="0.25">
      <c r="A7" s="345" t="s">
        <v>61</v>
      </c>
      <c r="B7" s="344" t="s">
        <v>18</v>
      </c>
      <c r="C7" s="344" t="s">
        <v>7</v>
      </c>
      <c r="D7" s="236" t="s">
        <v>8</v>
      </c>
      <c r="E7" s="114" t="s">
        <v>11</v>
      </c>
      <c r="F7" s="45" t="s">
        <v>12</v>
      </c>
      <c r="G7" s="27">
        <v>100</v>
      </c>
      <c r="H7" s="27">
        <v>100</v>
      </c>
      <c r="I7" s="35">
        <f>H7/G7*100</f>
        <v>100</v>
      </c>
      <c r="J7" s="367">
        <f>((((I9+I8)/2)+I7)/2)</f>
        <v>100</v>
      </c>
      <c r="K7" s="335"/>
      <c r="L7" s="335" t="s">
        <v>284</v>
      </c>
      <c r="M7" s="311">
        <f>(J7+J10+J13+J16+J19+J22)/6</f>
        <v>98.496352029183768</v>
      </c>
      <c r="N7" s="3">
        <v>100</v>
      </c>
    </row>
    <row r="8" spans="1:15" ht="30.75" customHeight="1" x14ac:dyDescent="0.25">
      <c r="A8" s="346"/>
      <c r="B8" s="344"/>
      <c r="C8" s="344"/>
      <c r="D8" s="236" t="s">
        <v>9</v>
      </c>
      <c r="E8" s="114" t="s">
        <v>14</v>
      </c>
      <c r="F8" s="45" t="s">
        <v>15</v>
      </c>
      <c r="G8" s="27">
        <v>12</v>
      </c>
      <c r="H8" s="27">
        <v>12</v>
      </c>
      <c r="I8" s="35">
        <f t="shared" ref="I8:I22" si="0">H8/G8*100</f>
        <v>100</v>
      </c>
      <c r="J8" s="368"/>
      <c r="K8" s="353"/>
      <c r="L8" s="416"/>
      <c r="M8" s="137"/>
      <c r="N8" s="3">
        <f>(I8+I9)/2</f>
        <v>100</v>
      </c>
      <c r="O8" s="3">
        <f>(N7+N8)/2</f>
        <v>100</v>
      </c>
    </row>
    <row r="9" spans="1:15" ht="30.75" customHeight="1" x14ac:dyDescent="0.25">
      <c r="A9" s="346"/>
      <c r="B9" s="344"/>
      <c r="C9" s="344"/>
      <c r="D9" s="236" t="s">
        <v>9</v>
      </c>
      <c r="E9" s="114" t="s">
        <v>16</v>
      </c>
      <c r="F9" s="45" t="s">
        <v>17</v>
      </c>
      <c r="G9" s="27">
        <v>1896</v>
      </c>
      <c r="H9" s="27">
        <v>1896</v>
      </c>
      <c r="I9" s="35">
        <f t="shared" si="0"/>
        <v>100</v>
      </c>
      <c r="J9" s="369"/>
      <c r="K9" s="336"/>
      <c r="L9" s="416"/>
      <c r="M9" s="137"/>
    </row>
    <row r="10" spans="1:15" ht="72" x14ac:dyDescent="0.25">
      <c r="A10" s="346"/>
      <c r="B10" s="344" t="s">
        <v>13</v>
      </c>
      <c r="C10" s="344" t="s">
        <v>7</v>
      </c>
      <c r="D10" s="236" t="s">
        <v>8</v>
      </c>
      <c r="E10" s="114" t="s">
        <v>11</v>
      </c>
      <c r="F10" s="45" t="s">
        <v>12</v>
      </c>
      <c r="G10" s="27">
        <v>100</v>
      </c>
      <c r="H10" s="27">
        <v>100</v>
      </c>
      <c r="I10" s="35">
        <f t="shared" si="0"/>
        <v>100</v>
      </c>
      <c r="J10" s="367">
        <f t="shared" ref="J10" si="1">((((I12+I11)/2)+I10)/2)</f>
        <v>94.117647058823536</v>
      </c>
      <c r="K10" s="367" t="s">
        <v>230</v>
      </c>
      <c r="L10" s="416"/>
      <c r="M10" s="295" t="s">
        <v>234</v>
      </c>
      <c r="N10" s="3">
        <v>100</v>
      </c>
    </row>
    <row r="11" spans="1:15" x14ac:dyDescent="0.25">
      <c r="A11" s="346"/>
      <c r="B11" s="344"/>
      <c r="C11" s="344"/>
      <c r="D11" s="236" t="s">
        <v>9</v>
      </c>
      <c r="E11" s="114" t="s">
        <v>14</v>
      </c>
      <c r="F11" s="45" t="s">
        <v>15</v>
      </c>
      <c r="G11" s="27">
        <v>51</v>
      </c>
      <c r="H11" s="27">
        <v>45</v>
      </c>
      <c r="I11" s="35">
        <f t="shared" si="0"/>
        <v>88.235294117647058</v>
      </c>
      <c r="J11" s="368"/>
      <c r="K11" s="368"/>
      <c r="L11" s="416"/>
      <c r="M11" s="137"/>
      <c r="N11" s="3">
        <f t="shared" ref="N11:N23" si="2">(I11+I12)/2</f>
        <v>88.235294117647058</v>
      </c>
      <c r="O11" s="3">
        <f t="shared" ref="O11:O23" si="3">(N10+N11)/2</f>
        <v>94.117647058823536</v>
      </c>
    </row>
    <row r="12" spans="1:15" x14ac:dyDescent="0.25">
      <c r="A12" s="346"/>
      <c r="B12" s="344"/>
      <c r="C12" s="344"/>
      <c r="D12" s="236" t="s">
        <v>9</v>
      </c>
      <c r="E12" s="114" t="s">
        <v>16</v>
      </c>
      <c r="F12" s="45" t="s">
        <v>17</v>
      </c>
      <c r="G12" s="117">
        <v>8058</v>
      </c>
      <c r="H12" s="117">
        <v>7110</v>
      </c>
      <c r="I12" s="35">
        <f t="shared" si="0"/>
        <v>88.235294117647058</v>
      </c>
      <c r="J12" s="369"/>
      <c r="K12" s="369"/>
      <c r="L12" s="416"/>
      <c r="M12" s="137"/>
    </row>
    <row r="13" spans="1:15" ht="36" customHeight="1" x14ac:dyDescent="0.25">
      <c r="A13" s="346"/>
      <c r="B13" s="344" t="s">
        <v>24</v>
      </c>
      <c r="C13" s="344" t="s">
        <v>7</v>
      </c>
      <c r="D13" s="236" t="s">
        <v>8</v>
      </c>
      <c r="E13" s="114" t="s">
        <v>20</v>
      </c>
      <c r="F13" s="45" t="s">
        <v>12</v>
      </c>
      <c r="G13" s="117">
        <v>100</v>
      </c>
      <c r="H13" s="117">
        <v>100</v>
      </c>
      <c r="I13" s="35">
        <f t="shared" si="0"/>
        <v>100</v>
      </c>
      <c r="J13" s="367">
        <f t="shared" ref="J13" si="4">((((I15+I14)/2)+I13)/2)</f>
        <v>100</v>
      </c>
      <c r="K13" s="367"/>
      <c r="L13" s="416"/>
      <c r="M13" s="137"/>
      <c r="N13" s="3">
        <v>100</v>
      </c>
    </row>
    <row r="14" spans="1:15" x14ac:dyDescent="0.25">
      <c r="A14" s="346"/>
      <c r="B14" s="344"/>
      <c r="C14" s="344"/>
      <c r="D14" s="236" t="s">
        <v>9</v>
      </c>
      <c r="E14" s="114" t="s">
        <v>21</v>
      </c>
      <c r="F14" s="45" t="s">
        <v>15</v>
      </c>
      <c r="G14" s="117">
        <v>11</v>
      </c>
      <c r="H14" s="117">
        <v>11</v>
      </c>
      <c r="I14" s="35">
        <f t="shared" si="0"/>
        <v>100</v>
      </c>
      <c r="J14" s="368"/>
      <c r="K14" s="368"/>
      <c r="L14" s="416"/>
      <c r="M14" s="137"/>
      <c r="N14" s="3">
        <f t="shared" si="2"/>
        <v>100</v>
      </c>
      <c r="O14" s="3">
        <f t="shared" si="3"/>
        <v>100</v>
      </c>
    </row>
    <row r="15" spans="1:15" x14ac:dyDescent="0.25">
      <c r="A15" s="346"/>
      <c r="B15" s="344"/>
      <c r="C15" s="344"/>
      <c r="D15" s="236" t="s">
        <v>9</v>
      </c>
      <c r="E15" s="114" t="s">
        <v>22</v>
      </c>
      <c r="F15" s="45" t="s">
        <v>23</v>
      </c>
      <c r="G15" s="118">
        <v>1738</v>
      </c>
      <c r="H15" s="118">
        <v>1738</v>
      </c>
      <c r="I15" s="35">
        <f t="shared" si="0"/>
        <v>100</v>
      </c>
      <c r="J15" s="369"/>
      <c r="K15" s="369"/>
      <c r="L15" s="416"/>
      <c r="M15" s="137"/>
    </row>
    <row r="16" spans="1:15" ht="30.75" customHeight="1" x14ac:dyDescent="0.25">
      <c r="A16" s="346"/>
      <c r="B16" s="341" t="s">
        <v>25</v>
      </c>
      <c r="C16" s="341" t="s">
        <v>7</v>
      </c>
      <c r="D16" s="236" t="s">
        <v>8</v>
      </c>
      <c r="E16" s="114" t="s">
        <v>20</v>
      </c>
      <c r="F16" s="45" t="s">
        <v>12</v>
      </c>
      <c r="G16" s="38">
        <v>100</v>
      </c>
      <c r="H16" s="38">
        <v>100</v>
      </c>
      <c r="I16" s="35">
        <f t="shared" si="0"/>
        <v>100</v>
      </c>
      <c r="J16" s="367">
        <f t="shared" ref="J16" si="5">((((I18+I17)/2)+I16)/2)</f>
        <v>100</v>
      </c>
      <c r="K16" s="367"/>
      <c r="L16" s="416"/>
      <c r="M16" s="137"/>
      <c r="N16" s="3">
        <v>100</v>
      </c>
    </row>
    <row r="17" spans="1:15" x14ac:dyDescent="0.25">
      <c r="A17" s="346"/>
      <c r="B17" s="342"/>
      <c r="C17" s="342"/>
      <c r="D17" s="236" t="s">
        <v>9</v>
      </c>
      <c r="E17" s="114" t="s">
        <v>21</v>
      </c>
      <c r="F17" s="45" t="s">
        <v>15</v>
      </c>
      <c r="G17" s="38">
        <v>1</v>
      </c>
      <c r="H17" s="38">
        <v>1</v>
      </c>
      <c r="I17" s="35">
        <f t="shared" si="0"/>
        <v>100</v>
      </c>
      <c r="J17" s="368"/>
      <c r="K17" s="368"/>
      <c r="L17" s="416"/>
      <c r="M17" s="137"/>
      <c r="N17" s="3">
        <f t="shared" si="2"/>
        <v>100</v>
      </c>
      <c r="O17" s="3">
        <f t="shared" si="3"/>
        <v>100</v>
      </c>
    </row>
    <row r="18" spans="1:15" x14ac:dyDescent="0.25">
      <c r="A18" s="346"/>
      <c r="B18" s="343"/>
      <c r="C18" s="343"/>
      <c r="D18" s="236" t="s">
        <v>9</v>
      </c>
      <c r="E18" s="114" t="s">
        <v>22</v>
      </c>
      <c r="F18" s="45" t="s">
        <v>23</v>
      </c>
      <c r="G18" s="38">
        <v>158</v>
      </c>
      <c r="H18" s="38">
        <v>158</v>
      </c>
      <c r="I18" s="35">
        <f t="shared" si="0"/>
        <v>100</v>
      </c>
      <c r="J18" s="369"/>
      <c r="K18" s="369"/>
      <c r="L18" s="416"/>
      <c r="M18" s="137"/>
    </row>
    <row r="19" spans="1:15" ht="30.75" customHeight="1" x14ac:dyDescent="0.25">
      <c r="A19" s="346"/>
      <c r="B19" s="341" t="s">
        <v>19</v>
      </c>
      <c r="C19" s="341" t="s">
        <v>7</v>
      </c>
      <c r="D19" s="236" t="s">
        <v>8</v>
      </c>
      <c r="E19" s="114" t="s">
        <v>20</v>
      </c>
      <c r="F19" s="45" t="s">
        <v>12</v>
      </c>
      <c r="G19" s="117">
        <v>100</v>
      </c>
      <c r="H19" s="117">
        <v>100</v>
      </c>
      <c r="I19" s="35">
        <f t="shared" si="0"/>
        <v>100</v>
      </c>
      <c r="J19" s="367">
        <f t="shared" ref="J19" si="6">((((I21+I20)/2)+I19)/2)</f>
        <v>91.860465116279073</v>
      </c>
      <c r="K19" s="367" t="s">
        <v>230</v>
      </c>
      <c r="L19" s="416"/>
      <c r="M19" s="137"/>
      <c r="N19" s="3">
        <v>100</v>
      </c>
    </row>
    <row r="20" spans="1:15" x14ac:dyDescent="0.25">
      <c r="A20" s="346"/>
      <c r="B20" s="342"/>
      <c r="C20" s="342"/>
      <c r="D20" s="236" t="s">
        <v>9</v>
      </c>
      <c r="E20" s="114" t="s">
        <v>21</v>
      </c>
      <c r="F20" s="45" t="s">
        <v>15</v>
      </c>
      <c r="G20" s="117">
        <v>43</v>
      </c>
      <c r="H20" s="117">
        <v>36</v>
      </c>
      <c r="I20" s="35">
        <f t="shared" si="0"/>
        <v>83.720930232558146</v>
      </c>
      <c r="J20" s="368"/>
      <c r="K20" s="368"/>
      <c r="L20" s="416"/>
      <c r="M20" s="137"/>
      <c r="N20" s="3">
        <f t="shared" si="2"/>
        <v>83.720930232558146</v>
      </c>
      <c r="O20" s="3">
        <f t="shared" si="3"/>
        <v>91.860465116279073</v>
      </c>
    </row>
    <row r="21" spans="1:15" x14ac:dyDescent="0.25">
      <c r="A21" s="346"/>
      <c r="B21" s="343"/>
      <c r="C21" s="343"/>
      <c r="D21" s="236" t="s">
        <v>9</v>
      </c>
      <c r="E21" s="114" t="s">
        <v>16</v>
      </c>
      <c r="F21" s="45" t="s">
        <v>23</v>
      </c>
      <c r="G21" s="117">
        <v>6794</v>
      </c>
      <c r="H21" s="117">
        <v>5688</v>
      </c>
      <c r="I21" s="35">
        <f t="shared" si="0"/>
        <v>83.720930232558146</v>
      </c>
      <c r="J21" s="369"/>
      <c r="K21" s="369"/>
      <c r="L21" s="416"/>
      <c r="M21" s="137"/>
    </row>
    <row r="22" spans="1:15" ht="43.5" customHeight="1" x14ac:dyDescent="0.25">
      <c r="A22" s="346"/>
      <c r="B22" s="344" t="s">
        <v>67</v>
      </c>
      <c r="C22" s="344" t="s">
        <v>7</v>
      </c>
      <c r="D22" s="236" t="s">
        <v>8</v>
      </c>
      <c r="E22" s="114" t="s">
        <v>152</v>
      </c>
      <c r="F22" s="45" t="s">
        <v>12</v>
      </c>
      <c r="G22" s="117">
        <v>100</v>
      </c>
      <c r="H22" s="117">
        <v>100</v>
      </c>
      <c r="I22" s="35">
        <f t="shared" si="0"/>
        <v>100</v>
      </c>
      <c r="J22" s="367">
        <f t="shared" ref="J22" si="7">((((I24+I23)/2)+I22)/2)</f>
        <v>105</v>
      </c>
      <c r="K22" s="335"/>
      <c r="L22" s="416"/>
      <c r="M22" s="137"/>
      <c r="N22" s="3">
        <v>100</v>
      </c>
    </row>
    <row r="23" spans="1:15" x14ac:dyDescent="0.25">
      <c r="A23" s="346"/>
      <c r="B23" s="344"/>
      <c r="C23" s="344"/>
      <c r="D23" s="236" t="s">
        <v>9</v>
      </c>
      <c r="E23" s="114" t="s">
        <v>21</v>
      </c>
      <c r="F23" s="45" t="s">
        <v>15</v>
      </c>
      <c r="G23" s="27">
        <v>8</v>
      </c>
      <c r="H23" s="27">
        <v>9</v>
      </c>
      <c r="I23" s="35">
        <v>110</v>
      </c>
      <c r="J23" s="368"/>
      <c r="K23" s="353"/>
      <c r="L23" s="416"/>
      <c r="M23" s="137"/>
      <c r="N23" s="3">
        <f t="shared" si="2"/>
        <v>110</v>
      </c>
      <c r="O23" s="3">
        <f t="shared" si="3"/>
        <v>105</v>
      </c>
    </row>
    <row r="24" spans="1:15" x14ac:dyDescent="0.25">
      <c r="A24" s="347"/>
      <c r="B24" s="344"/>
      <c r="C24" s="344"/>
      <c r="D24" s="236" t="s">
        <v>9</v>
      </c>
      <c r="E24" s="114" t="s">
        <v>22</v>
      </c>
      <c r="F24" s="45" t="s">
        <v>23</v>
      </c>
      <c r="G24" s="27">
        <v>1264</v>
      </c>
      <c r="H24" s="27">
        <v>1422</v>
      </c>
      <c r="I24" s="35">
        <v>110</v>
      </c>
      <c r="J24" s="369"/>
      <c r="K24" s="336"/>
      <c r="L24" s="417"/>
      <c r="M24" s="310"/>
    </row>
  </sheetData>
  <mergeCells count="29">
    <mergeCell ref="C19:C21"/>
    <mergeCell ref="J22:J24"/>
    <mergeCell ref="K10:K12"/>
    <mergeCell ref="K13:K15"/>
    <mergeCell ref="K16:K18"/>
    <mergeCell ref="J19:J21"/>
    <mergeCell ref="J10:J12"/>
    <mergeCell ref="A7:A24"/>
    <mergeCell ref="H2:M2"/>
    <mergeCell ref="H3:M3"/>
    <mergeCell ref="B5:H5"/>
    <mergeCell ref="B7:B9"/>
    <mergeCell ref="C7:C9"/>
    <mergeCell ref="J7:J9"/>
    <mergeCell ref="L7:L24"/>
    <mergeCell ref="J16:J18"/>
    <mergeCell ref="B16:B18"/>
    <mergeCell ref="C16:C18"/>
    <mergeCell ref="B22:B24"/>
    <mergeCell ref="B19:B21"/>
    <mergeCell ref="K19:K21"/>
    <mergeCell ref="K22:K24"/>
    <mergeCell ref="C22:C24"/>
    <mergeCell ref="K7:K9"/>
    <mergeCell ref="B10:B12"/>
    <mergeCell ref="B13:B15"/>
    <mergeCell ref="C13:C15"/>
    <mergeCell ref="J13:J15"/>
    <mergeCell ref="C10:C12"/>
  </mergeCells>
  <pageMargins left="0.11811023622047245" right="0.11811023622047245" top="0.35433070866141736" bottom="0.35433070866141736" header="0.31496062992125984" footer="0.31496062992125984"/>
  <pageSetup paperSize="9" scale="5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85546875" style="1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5" s="141" customFormat="1" x14ac:dyDescent="0.25">
      <c r="H1" s="141" t="s">
        <v>176</v>
      </c>
      <c r="N1" s="3"/>
      <c r="O1" s="3"/>
    </row>
    <row r="2" spans="1:15" s="141" customFormat="1" x14ac:dyDescent="0.25">
      <c r="H2" s="348" t="s">
        <v>68</v>
      </c>
      <c r="I2" s="348"/>
      <c r="J2" s="348"/>
      <c r="K2" s="348"/>
      <c r="L2" s="348"/>
      <c r="M2" s="348"/>
      <c r="N2" s="3"/>
      <c r="O2" s="3"/>
    </row>
    <row r="3" spans="1:15" s="141" customFormat="1" ht="18.75" customHeight="1" x14ac:dyDescent="0.25">
      <c r="H3" s="348" t="s">
        <v>263</v>
      </c>
      <c r="I3" s="348"/>
      <c r="J3" s="348"/>
      <c r="K3" s="348"/>
      <c r="L3" s="348"/>
      <c r="M3" s="348"/>
      <c r="N3" s="3"/>
      <c r="O3" s="3"/>
    </row>
    <row r="4" spans="1:15" s="141" customFormat="1" ht="18.75" customHeight="1" x14ac:dyDescent="0.25">
      <c r="N4" s="3"/>
      <c r="O4" s="3"/>
    </row>
    <row r="5" spans="1:15" s="141" customFormat="1" ht="18.75" x14ac:dyDescent="0.3">
      <c r="B5" s="349" t="s">
        <v>10</v>
      </c>
      <c r="C5" s="349"/>
      <c r="D5" s="349"/>
      <c r="E5" s="349"/>
      <c r="F5" s="349"/>
      <c r="G5" s="349"/>
      <c r="H5" s="349"/>
      <c r="N5" s="3"/>
      <c r="O5" s="3"/>
    </row>
    <row r="6" spans="1:15" s="141" customFormat="1" ht="106.5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39" t="s">
        <v>26</v>
      </c>
      <c r="J6" s="139" t="s">
        <v>27</v>
      </c>
      <c r="K6" s="139" t="s">
        <v>185</v>
      </c>
      <c r="L6" s="139" t="s">
        <v>207</v>
      </c>
      <c r="M6" s="29" t="s">
        <v>28</v>
      </c>
      <c r="N6" s="3"/>
      <c r="O6" s="3"/>
    </row>
    <row r="7" spans="1:15" s="141" customFormat="1" ht="72" x14ac:dyDescent="0.25">
      <c r="A7" s="357" t="s">
        <v>33</v>
      </c>
      <c r="B7" s="344" t="s">
        <v>13</v>
      </c>
      <c r="C7" s="344" t="s">
        <v>7</v>
      </c>
      <c r="D7" s="4" t="s">
        <v>8</v>
      </c>
      <c r="E7" s="140" t="s">
        <v>11</v>
      </c>
      <c r="F7" s="4" t="s">
        <v>12</v>
      </c>
      <c r="G7" s="4">
        <v>100</v>
      </c>
      <c r="H7" s="4">
        <v>100</v>
      </c>
      <c r="I7" s="5">
        <f>H7/G7*100</f>
        <v>100</v>
      </c>
      <c r="J7" s="335">
        <f>((((I9+I8)/2)+I7)/2)</f>
        <v>100</v>
      </c>
      <c r="K7" s="142"/>
      <c r="L7" s="335" t="s">
        <v>210</v>
      </c>
      <c r="M7" s="143">
        <f>(J7+J10+J13+J16+J19)/5</f>
        <v>100</v>
      </c>
      <c r="N7" s="3">
        <v>100</v>
      </c>
      <c r="O7" s="3"/>
    </row>
    <row r="8" spans="1:15" s="141" customFormat="1" ht="24" customHeight="1" x14ac:dyDescent="0.25">
      <c r="A8" s="358"/>
      <c r="B8" s="344"/>
      <c r="C8" s="344"/>
      <c r="D8" s="4" t="s">
        <v>9</v>
      </c>
      <c r="E8" s="140" t="s">
        <v>14</v>
      </c>
      <c r="F8" s="4" t="s">
        <v>15</v>
      </c>
      <c r="G8" s="4">
        <v>104</v>
      </c>
      <c r="H8" s="4">
        <v>104</v>
      </c>
      <c r="I8" s="5">
        <f t="shared" ref="I8:I21" si="0">H8/G8*100</f>
        <v>100</v>
      </c>
      <c r="J8" s="353"/>
      <c r="K8" s="335"/>
      <c r="L8" s="353"/>
      <c r="M8" s="134"/>
      <c r="N8" s="3">
        <f>(I8+I9)/2</f>
        <v>100</v>
      </c>
      <c r="O8" s="3">
        <f>(N7+N8)/2</f>
        <v>100</v>
      </c>
    </row>
    <row r="9" spans="1:15" s="141" customFormat="1" ht="24" x14ac:dyDescent="0.25">
      <c r="A9" s="358"/>
      <c r="B9" s="344"/>
      <c r="C9" s="344"/>
      <c r="D9" s="4" t="s">
        <v>9</v>
      </c>
      <c r="E9" s="140" t="s">
        <v>16</v>
      </c>
      <c r="F9" s="4" t="s">
        <v>17</v>
      </c>
      <c r="G9" s="4">
        <v>9856</v>
      </c>
      <c r="H9" s="4">
        <v>9856</v>
      </c>
      <c r="I9" s="5">
        <f t="shared" si="0"/>
        <v>100</v>
      </c>
      <c r="J9" s="336"/>
      <c r="K9" s="336"/>
      <c r="L9" s="353"/>
      <c r="M9" s="144" t="s">
        <v>234</v>
      </c>
      <c r="N9" s="3"/>
      <c r="O9" s="3"/>
    </row>
    <row r="10" spans="1:15" s="141" customFormat="1" ht="72" x14ac:dyDescent="0.25">
      <c r="A10" s="358"/>
      <c r="B10" s="344" t="s">
        <v>18</v>
      </c>
      <c r="C10" s="344" t="s">
        <v>7</v>
      </c>
      <c r="D10" s="4" t="s">
        <v>8</v>
      </c>
      <c r="E10" s="140" t="s">
        <v>11</v>
      </c>
      <c r="F10" s="4" t="s">
        <v>12</v>
      </c>
      <c r="G10" s="4">
        <v>100</v>
      </c>
      <c r="H10" s="4">
        <v>100</v>
      </c>
      <c r="I10" s="5">
        <f t="shared" si="0"/>
        <v>100</v>
      </c>
      <c r="J10" s="335">
        <f>((((I12+I11)/2)+I10)/2)</f>
        <v>100</v>
      </c>
      <c r="K10" s="142"/>
      <c r="L10" s="353"/>
      <c r="M10" s="134"/>
      <c r="N10" s="3">
        <v>100</v>
      </c>
      <c r="O10" s="3"/>
    </row>
    <row r="11" spans="1:15" s="141" customFormat="1" x14ac:dyDescent="0.25">
      <c r="A11" s="358"/>
      <c r="B11" s="344"/>
      <c r="C11" s="344"/>
      <c r="D11" s="4" t="s">
        <v>9</v>
      </c>
      <c r="E11" s="140" t="s">
        <v>14</v>
      </c>
      <c r="F11" s="4" t="s">
        <v>15</v>
      </c>
      <c r="G11" s="4">
        <v>31</v>
      </c>
      <c r="H11" s="4">
        <v>31</v>
      </c>
      <c r="I11" s="5">
        <f t="shared" si="0"/>
        <v>100</v>
      </c>
      <c r="J11" s="353"/>
      <c r="K11" s="335"/>
      <c r="L11" s="353"/>
      <c r="M11" s="134"/>
      <c r="N11" s="3">
        <f t="shared" ref="N11:N20" si="1">(I11+I12)/2</f>
        <v>100</v>
      </c>
      <c r="O11" s="3">
        <f t="shared" ref="O11:O20" si="2">(N10+N11)/2</f>
        <v>100</v>
      </c>
    </row>
    <row r="12" spans="1:15" s="141" customFormat="1" x14ac:dyDescent="0.25">
      <c r="A12" s="358"/>
      <c r="B12" s="344"/>
      <c r="C12" s="344"/>
      <c r="D12" s="4" t="s">
        <v>9</v>
      </c>
      <c r="E12" s="140" t="s">
        <v>16</v>
      </c>
      <c r="F12" s="4" t="s">
        <v>17</v>
      </c>
      <c r="G12" s="4">
        <v>2735</v>
      </c>
      <c r="H12" s="145">
        <v>2735</v>
      </c>
      <c r="I12" s="85">
        <f t="shared" si="0"/>
        <v>100</v>
      </c>
      <c r="J12" s="336"/>
      <c r="K12" s="336"/>
      <c r="L12" s="353"/>
      <c r="M12" s="134"/>
      <c r="N12" s="3"/>
      <c r="O12" s="3"/>
    </row>
    <row r="13" spans="1:15" s="141" customFormat="1" ht="28.5" customHeight="1" x14ac:dyDescent="0.25">
      <c r="A13" s="358"/>
      <c r="B13" s="344" t="s">
        <v>19</v>
      </c>
      <c r="C13" s="344" t="s">
        <v>7</v>
      </c>
      <c r="D13" s="4" t="s">
        <v>8</v>
      </c>
      <c r="E13" s="140" t="s">
        <v>20</v>
      </c>
      <c r="F13" s="4" t="s">
        <v>12</v>
      </c>
      <c r="G13" s="4">
        <v>100</v>
      </c>
      <c r="H13" s="4">
        <v>100</v>
      </c>
      <c r="I13" s="5">
        <f t="shared" si="0"/>
        <v>100</v>
      </c>
      <c r="J13" s="335">
        <f t="shared" ref="J13" si="3">((((I15+I14)/2)+I13)/2)</f>
        <v>100</v>
      </c>
      <c r="K13" s="142"/>
      <c r="L13" s="353"/>
      <c r="M13" s="134"/>
      <c r="N13" s="3">
        <v>100</v>
      </c>
      <c r="O13" s="3"/>
    </row>
    <row r="14" spans="1:15" s="141" customFormat="1" ht="15" customHeight="1" x14ac:dyDescent="0.25">
      <c r="A14" s="358"/>
      <c r="B14" s="344"/>
      <c r="C14" s="344"/>
      <c r="D14" s="4" t="s">
        <v>9</v>
      </c>
      <c r="E14" s="140" t="s">
        <v>21</v>
      </c>
      <c r="F14" s="4" t="s">
        <v>15</v>
      </c>
      <c r="G14" s="4">
        <v>103</v>
      </c>
      <c r="H14" s="4">
        <v>103</v>
      </c>
      <c r="I14" s="5">
        <f t="shared" si="0"/>
        <v>100</v>
      </c>
      <c r="J14" s="353"/>
      <c r="K14" s="335"/>
      <c r="L14" s="353"/>
      <c r="M14" s="134"/>
      <c r="N14" s="3">
        <f t="shared" si="1"/>
        <v>100</v>
      </c>
      <c r="O14" s="3">
        <f t="shared" si="2"/>
        <v>100</v>
      </c>
    </row>
    <row r="15" spans="1:15" s="141" customFormat="1" ht="32.25" customHeight="1" x14ac:dyDescent="0.25">
      <c r="A15" s="358"/>
      <c r="B15" s="344"/>
      <c r="C15" s="344"/>
      <c r="D15" s="4" t="s">
        <v>9</v>
      </c>
      <c r="E15" s="140" t="s">
        <v>22</v>
      </c>
      <c r="F15" s="4" t="s">
        <v>23</v>
      </c>
      <c r="G15" s="4">
        <v>9698</v>
      </c>
      <c r="H15" s="4">
        <v>9698</v>
      </c>
      <c r="I15" s="5">
        <f t="shared" si="0"/>
        <v>100</v>
      </c>
      <c r="J15" s="336"/>
      <c r="K15" s="336"/>
      <c r="L15" s="353"/>
      <c r="M15" s="134"/>
      <c r="N15" s="3"/>
      <c r="O15" s="3"/>
    </row>
    <row r="16" spans="1:15" s="141" customFormat="1" ht="24" x14ac:dyDescent="0.25">
      <c r="A16" s="358"/>
      <c r="B16" s="344" t="s">
        <v>24</v>
      </c>
      <c r="C16" s="344" t="s">
        <v>7</v>
      </c>
      <c r="D16" s="4" t="s">
        <v>8</v>
      </c>
      <c r="E16" s="140" t="s">
        <v>20</v>
      </c>
      <c r="F16" s="4" t="s">
        <v>12</v>
      </c>
      <c r="G16" s="4">
        <v>100</v>
      </c>
      <c r="H16" s="4">
        <v>100</v>
      </c>
      <c r="I16" s="5">
        <f t="shared" si="0"/>
        <v>100</v>
      </c>
      <c r="J16" s="335">
        <f t="shared" ref="J16" si="4">((((I18+I17)/2)+I16)/2)</f>
        <v>100</v>
      </c>
      <c r="K16" s="142"/>
      <c r="L16" s="353"/>
      <c r="M16" s="134"/>
      <c r="N16" s="3">
        <v>100</v>
      </c>
      <c r="O16" s="3"/>
    </row>
    <row r="17" spans="1:15" s="141" customFormat="1" x14ac:dyDescent="0.25">
      <c r="A17" s="358"/>
      <c r="B17" s="344"/>
      <c r="C17" s="344"/>
      <c r="D17" s="4" t="s">
        <v>9</v>
      </c>
      <c r="E17" s="140" t="s">
        <v>21</v>
      </c>
      <c r="F17" s="4" t="s">
        <v>15</v>
      </c>
      <c r="G17" s="4">
        <v>31</v>
      </c>
      <c r="H17" s="4">
        <v>31</v>
      </c>
      <c r="I17" s="5">
        <f t="shared" si="0"/>
        <v>100</v>
      </c>
      <c r="J17" s="353"/>
      <c r="K17" s="335"/>
      <c r="L17" s="353"/>
      <c r="M17" s="134"/>
      <c r="N17" s="3">
        <f t="shared" si="1"/>
        <v>100</v>
      </c>
      <c r="O17" s="3">
        <f t="shared" si="2"/>
        <v>100</v>
      </c>
    </row>
    <row r="18" spans="1:15" s="141" customFormat="1" x14ac:dyDescent="0.25">
      <c r="A18" s="358"/>
      <c r="B18" s="344"/>
      <c r="C18" s="344"/>
      <c r="D18" s="4" t="s">
        <v>9</v>
      </c>
      <c r="E18" s="140" t="s">
        <v>22</v>
      </c>
      <c r="F18" s="4" t="s">
        <v>23</v>
      </c>
      <c r="G18" s="4">
        <v>2735</v>
      </c>
      <c r="H18" s="145">
        <v>2735</v>
      </c>
      <c r="I18" s="85">
        <f t="shared" si="0"/>
        <v>100</v>
      </c>
      <c r="J18" s="336"/>
      <c r="K18" s="336"/>
      <c r="L18" s="353"/>
      <c r="M18" s="134"/>
      <c r="N18" s="3"/>
      <c r="O18" s="3"/>
    </row>
    <row r="19" spans="1:15" s="141" customFormat="1" ht="33.75" customHeight="1" x14ac:dyDescent="0.25">
      <c r="A19" s="358"/>
      <c r="B19" s="341" t="s">
        <v>67</v>
      </c>
      <c r="C19" s="341" t="s">
        <v>7</v>
      </c>
      <c r="D19" s="4" t="s">
        <v>8</v>
      </c>
      <c r="E19" s="140" t="s">
        <v>20</v>
      </c>
      <c r="F19" s="4" t="s">
        <v>12</v>
      </c>
      <c r="G19" s="14">
        <v>100</v>
      </c>
      <c r="H19" s="14">
        <v>100</v>
      </c>
      <c r="I19" s="5">
        <f t="shared" si="0"/>
        <v>100</v>
      </c>
      <c r="J19" s="335">
        <f t="shared" ref="J19" si="5">((((I21+I20)/2)+I19)/2)</f>
        <v>100</v>
      </c>
      <c r="K19" s="142"/>
      <c r="L19" s="353"/>
      <c r="M19" s="134"/>
      <c r="N19" s="3">
        <v>100</v>
      </c>
      <c r="O19" s="3"/>
    </row>
    <row r="20" spans="1:15" s="141" customFormat="1" x14ac:dyDescent="0.25">
      <c r="A20" s="358"/>
      <c r="B20" s="342"/>
      <c r="C20" s="342"/>
      <c r="D20" s="4" t="s">
        <v>9</v>
      </c>
      <c r="E20" s="140" t="s">
        <v>21</v>
      </c>
      <c r="F20" s="4" t="s">
        <v>15</v>
      </c>
      <c r="G20" s="14">
        <v>1</v>
      </c>
      <c r="H20" s="14">
        <v>1</v>
      </c>
      <c r="I20" s="5">
        <f t="shared" si="0"/>
        <v>100</v>
      </c>
      <c r="J20" s="353"/>
      <c r="K20" s="142"/>
      <c r="L20" s="353"/>
      <c r="M20" s="134"/>
      <c r="N20" s="3">
        <f t="shared" si="1"/>
        <v>100</v>
      </c>
      <c r="O20" s="3">
        <f t="shared" si="2"/>
        <v>100</v>
      </c>
    </row>
    <row r="21" spans="1:15" s="141" customFormat="1" x14ac:dyDescent="0.25">
      <c r="A21" s="359"/>
      <c r="B21" s="343"/>
      <c r="C21" s="343"/>
      <c r="D21" s="4" t="s">
        <v>9</v>
      </c>
      <c r="E21" s="140" t="s">
        <v>22</v>
      </c>
      <c r="F21" s="4" t="s">
        <v>23</v>
      </c>
      <c r="G21" s="14">
        <v>158</v>
      </c>
      <c r="H21" s="14">
        <v>158</v>
      </c>
      <c r="I21" s="5">
        <f t="shared" si="0"/>
        <v>100</v>
      </c>
      <c r="J21" s="336"/>
      <c r="K21" s="142"/>
      <c r="L21" s="336"/>
      <c r="M21" s="138"/>
      <c r="N21" s="3"/>
      <c r="O21" s="3"/>
    </row>
  </sheetData>
  <mergeCells count="24">
    <mergeCell ref="B19:B21"/>
    <mergeCell ref="C19:C21"/>
    <mergeCell ref="J7:J9"/>
    <mergeCell ref="H2:M2"/>
    <mergeCell ref="H3:M3"/>
    <mergeCell ref="B5:H5"/>
    <mergeCell ref="B10:B12"/>
    <mergeCell ref="C10:C12"/>
    <mergeCell ref="A7:A21"/>
    <mergeCell ref="L7:L21"/>
    <mergeCell ref="K8:K9"/>
    <mergeCell ref="B7:B9"/>
    <mergeCell ref="C7:C9"/>
    <mergeCell ref="J10:J12"/>
    <mergeCell ref="J13:J15"/>
    <mergeCell ref="J16:J18"/>
    <mergeCell ref="J19:J21"/>
    <mergeCell ref="K11:K12"/>
    <mergeCell ref="K14:K15"/>
    <mergeCell ref="K17:K18"/>
    <mergeCell ref="B13:B15"/>
    <mergeCell ref="C13:C15"/>
    <mergeCell ref="B16:B18"/>
    <mergeCell ref="C16:C18"/>
  </mergeCells>
  <pageMargins left="0.7" right="0.7" top="0.75" bottom="0.75" header="0.3" footer="0.3"/>
  <pageSetup paperSize="9" scale="4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8"/>
  <sheetViews>
    <sheetView view="pageBreakPreview" zoomScale="85" zoomScaleNormal="70" zoomScaleSheetLayoutView="85" workbookViewId="0">
      <selection activeCell="C6" sqref="C6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" style="1" customWidth="1"/>
    <col min="9" max="13" width="15.85546875" style="1"/>
    <col min="14" max="15" width="15.85546875" style="3"/>
    <col min="16" max="16384" width="15.85546875" style="1"/>
  </cols>
  <sheetData>
    <row r="1" spans="1:15" x14ac:dyDescent="0.25">
      <c r="H1" s="1" t="s">
        <v>177</v>
      </c>
    </row>
    <row r="2" spans="1:15" ht="15" customHeight="1" x14ac:dyDescent="0.25">
      <c r="H2" s="348" t="s">
        <v>68</v>
      </c>
      <c r="I2" s="348"/>
      <c r="J2" s="348"/>
      <c r="K2" s="348"/>
      <c r="L2" s="348"/>
      <c r="M2" s="348"/>
    </row>
    <row r="3" spans="1:15" ht="18.75" customHeight="1" x14ac:dyDescent="0.25">
      <c r="H3" s="348" t="s">
        <v>263</v>
      </c>
      <c r="I3" s="348"/>
      <c r="J3" s="348"/>
      <c r="K3" s="348"/>
      <c r="L3" s="348"/>
      <c r="M3" s="348"/>
    </row>
    <row r="4" spans="1:15" ht="18.75" customHeight="1" x14ac:dyDescent="0.25"/>
    <row r="5" spans="1:15" ht="18.75" customHeight="1" x14ac:dyDescent="0.3">
      <c r="B5" s="349" t="s">
        <v>10</v>
      </c>
      <c r="C5" s="349"/>
      <c r="D5" s="349"/>
      <c r="E5" s="349"/>
      <c r="F5" s="349"/>
      <c r="G5" s="349"/>
      <c r="H5" s="349"/>
    </row>
    <row r="6" spans="1:15" ht="111" customHeight="1" x14ac:dyDescent="0.25">
      <c r="A6" s="18" t="s">
        <v>206</v>
      </c>
      <c r="B6" s="28" t="s">
        <v>183</v>
      </c>
      <c r="C6" s="29" t="s">
        <v>1</v>
      </c>
      <c r="D6" s="28" t="s">
        <v>184</v>
      </c>
      <c r="E6" s="29" t="s">
        <v>3</v>
      </c>
      <c r="F6" s="29" t="s">
        <v>4</v>
      </c>
      <c r="G6" s="29" t="s">
        <v>5</v>
      </c>
      <c r="H6" s="29" t="s">
        <v>6</v>
      </c>
      <c r="I6" s="114" t="s">
        <v>26</v>
      </c>
      <c r="J6" s="114" t="s">
        <v>27</v>
      </c>
      <c r="K6" s="114" t="s">
        <v>185</v>
      </c>
      <c r="L6" s="114" t="s">
        <v>207</v>
      </c>
      <c r="M6" s="29" t="s">
        <v>28</v>
      </c>
    </row>
    <row r="7" spans="1:15" ht="72" customHeight="1" x14ac:dyDescent="0.25">
      <c r="A7" s="357" t="s">
        <v>32</v>
      </c>
      <c r="B7" s="344" t="s">
        <v>13</v>
      </c>
      <c r="C7" s="344" t="s">
        <v>7</v>
      </c>
      <c r="D7" s="45" t="s">
        <v>8</v>
      </c>
      <c r="E7" s="284" t="s">
        <v>11</v>
      </c>
      <c r="F7" s="45" t="s">
        <v>12</v>
      </c>
      <c r="G7" s="27">
        <v>100</v>
      </c>
      <c r="H7" s="27">
        <v>100</v>
      </c>
      <c r="I7" s="35">
        <f>H7/G7*100</f>
        <v>100</v>
      </c>
      <c r="J7" s="335">
        <f>((((I9+I8)/2)+I7)/2)</f>
        <v>100</v>
      </c>
      <c r="K7" s="367"/>
      <c r="L7" s="335" t="s">
        <v>210</v>
      </c>
      <c r="M7" s="300">
        <f>(J7+J10+J13+J16)/4</f>
        <v>100</v>
      </c>
      <c r="N7" s="3">
        <v>100</v>
      </c>
    </row>
    <row r="8" spans="1:15" ht="24" customHeight="1" x14ac:dyDescent="0.25">
      <c r="A8" s="358"/>
      <c r="B8" s="344"/>
      <c r="C8" s="344"/>
      <c r="D8" s="45" t="s">
        <v>9</v>
      </c>
      <c r="E8" s="284" t="s">
        <v>14</v>
      </c>
      <c r="F8" s="45" t="s">
        <v>15</v>
      </c>
      <c r="G8" s="27">
        <v>65</v>
      </c>
      <c r="H8" s="27">
        <v>65</v>
      </c>
      <c r="I8" s="35">
        <f t="shared" ref="I8:I18" si="0">H8/G8*100</f>
        <v>100</v>
      </c>
      <c r="J8" s="353"/>
      <c r="K8" s="368"/>
      <c r="L8" s="353"/>
      <c r="M8" s="134"/>
      <c r="N8" s="3">
        <f>(I8+I9)/2</f>
        <v>100</v>
      </c>
      <c r="O8" s="3">
        <f>(N7+N8)/2</f>
        <v>100</v>
      </c>
    </row>
    <row r="9" spans="1:15" x14ac:dyDescent="0.25">
      <c r="A9" s="358"/>
      <c r="B9" s="344"/>
      <c r="C9" s="344"/>
      <c r="D9" s="45" t="s">
        <v>9</v>
      </c>
      <c r="E9" s="284" t="s">
        <v>16</v>
      </c>
      <c r="F9" s="45" t="s">
        <v>17</v>
      </c>
      <c r="G9" s="27">
        <v>9057</v>
      </c>
      <c r="H9" s="27">
        <v>9057</v>
      </c>
      <c r="I9" s="35">
        <f t="shared" si="0"/>
        <v>100</v>
      </c>
      <c r="J9" s="336"/>
      <c r="K9" s="369"/>
      <c r="L9" s="353"/>
      <c r="M9" s="134"/>
    </row>
    <row r="10" spans="1:15" ht="72" customHeight="1" x14ac:dyDescent="0.25">
      <c r="A10" s="358"/>
      <c r="B10" s="344" t="s">
        <v>18</v>
      </c>
      <c r="C10" s="344" t="s">
        <v>7</v>
      </c>
      <c r="D10" s="45" t="s">
        <v>8</v>
      </c>
      <c r="E10" s="284" t="s">
        <v>11</v>
      </c>
      <c r="F10" s="45" t="s">
        <v>12</v>
      </c>
      <c r="G10" s="27">
        <v>100</v>
      </c>
      <c r="H10" s="27">
        <v>100</v>
      </c>
      <c r="I10" s="35">
        <f t="shared" si="0"/>
        <v>100</v>
      </c>
      <c r="J10" s="335">
        <f>((((I12+I11)/2)+I10)/2)</f>
        <v>100</v>
      </c>
      <c r="K10" s="367"/>
      <c r="L10" s="353"/>
      <c r="M10" s="315" t="s">
        <v>234</v>
      </c>
      <c r="N10" s="3">
        <v>100</v>
      </c>
    </row>
    <row r="11" spans="1:15" ht="15" customHeight="1" x14ac:dyDescent="0.25">
      <c r="A11" s="358"/>
      <c r="B11" s="344"/>
      <c r="C11" s="344"/>
      <c r="D11" s="45" t="s">
        <v>9</v>
      </c>
      <c r="E11" s="284" t="s">
        <v>14</v>
      </c>
      <c r="F11" s="45" t="s">
        <v>15</v>
      </c>
      <c r="G11" s="27">
        <v>24</v>
      </c>
      <c r="H11" s="27">
        <v>24</v>
      </c>
      <c r="I11" s="35">
        <f t="shared" si="0"/>
        <v>100</v>
      </c>
      <c r="J11" s="353"/>
      <c r="K11" s="368"/>
      <c r="L11" s="353"/>
      <c r="M11" s="134"/>
      <c r="N11" s="3">
        <f t="shared" ref="N11:N17" si="1">(I11+I12)/2</f>
        <v>100</v>
      </c>
      <c r="O11" s="3">
        <f t="shared" ref="O11:O17" si="2">(N10+N11)/2</f>
        <v>100</v>
      </c>
    </row>
    <row r="12" spans="1:15" ht="27" customHeight="1" x14ac:dyDescent="0.25">
      <c r="A12" s="358"/>
      <c r="B12" s="344"/>
      <c r="C12" s="344"/>
      <c r="D12" s="45" t="s">
        <v>9</v>
      </c>
      <c r="E12" s="284" t="s">
        <v>16</v>
      </c>
      <c r="F12" s="45" t="s">
        <v>17</v>
      </c>
      <c r="G12" s="27">
        <v>1698</v>
      </c>
      <c r="H12" s="27">
        <v>1698</v>
      </c>
      <c r="I12" s="35">
        <f t="shared" si="0"/>
        <v>100</v>
      </c>
      <c r="J12" s="336"/>
      <c r="K12" s="369"/>
      <c r="L12" s="353"/>
      <c r="M12" s="134"/>
    </row>
    <row r="13" spans="1:15" ht="24" customHeight="1" x14ac:dyDescent="0.25">
      <c r="A13" s="358"/>
      <c r="B13" s="344" t="s">
        <v>19</v>
      </c>
      <c r="C13" s="344" t="s">
        <v>7</v>
      </c>
      <c r="D13" s="45" t="s">
        <v>8</v>
      </c>
      <c r="E13" s="284" t="s">
        <v>20</v>
      </c>
      <c r="F13" s="45" t="s">
        <v>12</v>
      </c>
      <c r="G13" s="27">
        <v>100</v>
      </c>
      <c r="H13" s="27">
        <v>100</v>
      </c>
      <c r="I13" s="35">
        <f t="shared" si="0"/>
        <v>100</v>
      </c>
      <c r="J13" s="335">
        <f>((((I15+I14)/2)+I13)/2)</f>
        <v>100</v>
      </c>
      <c r="K13" s="335"/>
      <c r="L13" s="353"/>
      <c r="M13" s="134"/>
      <c r="N13" s="3">
        <v>100</v>
      </c>
    </row>
    <row r="14" spans="1:15" ht="36" customHeight="1" x14ac:dyDescent="0.25">
      <c r="A14" s="358"/>
      <c r="B14" s="344"/>
      <c r="C14" s="344"/>
      <c r="D14" s="45" t="s">
        <v>9</v>
      </c>
      <c r="E14" s="284" t="s">
        <v>21</v>
      </c>
      <c r="F14" s="45" t="s">
        <v>15</v>
      </c>
      <c r="G14" s="27">
        <v>65</v>
      </c>
      <c r="H14" s="27">
        <v>65</v>
      </c>
      <c r="I14" s="35">
        <f t="shared" si="0"/>
        <v>100</v>
      </c>
      <c r="J14" s="353"/>
      <c r="K14" s="353"/>
      <c r="L14" s="353"/>
      <c r="M14" s="134"/>
      <c r="N14" s="3">
        <f t="shared" si="1"/>
        <v>100</v>
      </c>
      <c r="O14" s="3">
        <f t="shared" si="2"/>
        <v>100</v>
      </c>
    </row>
    <row r="15" spans="1:15" x14ac:dyDescent="0.25">
      <c r="A15" s="358"/>
      <c r="B15" s="344"/>
      <c r="C15" s="344"/>
      <c r="D15" s="45" t="s">
        <v>9</v>
      </c>
      <c r="E15" s="284" t="s">
        <v>22</v>
      </c>
      <c r="F15" s="45" t="s">
        <v>23</v>
      </c>
      <c r="G15" s="27">
        <v>9057</v>
      </c>
      <c r="H15" s="27">
        <v>9057</v>
      </c>
      <c r="I15" s="35">
        <f t="shared" si="0"/>
        <v>100</v>
      </c>
      <c r="J15" s="336"/>
      <c r="K15" s="336"/>
      <c r="L15" s="353"/>
      <c r="M15" s="134"/>
    </row>
    <row r="16" spans="1:15" ht="24" customHeight="1" x14ac:dyDescent="0.25">
      <c r="A16" s="358"/>
      <c r="B16" s="344" t="s">
        <v>24</v>
      </c>
      <c r="C16" s="344" t="s">
        <v>7</v>
      </c>
      <c r="D16" s="45" t="s">
        <v>8</v>
      </c>
      <c r="E16" s="284" t="s">
        <v>20</v>
      </c>
      <c r="F16" s="45" t="s">
        <v>12</v>
      </c>
      <c r="G16" s="27">
        <v>100</v>
      </c>
      <c r="H16" s="27">
        <v>100</v>
      </c>
      <c r="I16" s="35">
        <f t="shared" si="0"/>
        <v>100</v>
      </c>
      <c r="J16" s="335">
        <f>((((I18+I17)/2)+I16)/2)</f>
        <v>100</v>
      </c>
      <c r="K16" s="335"/>
      <c r="L16" s="353"/>
      <c r="M16" s="134"/>
      <c r="N16" s="3">
        <v>100</v>
      </c>
    </row>
    <row r="17" spans="1:15" ht="30" customHeight="1" x14ac:dyDescent="0.25">
      <c r="A17" s="358"/>
      <c r="B17" s="344"/>
      <c r="C17" s="344"/>
      <c r="D17" s="45" t="s">
        <v>9</v>
      </c>
      <c r="E17" s="284" t="s">
        <v>21</v>
      </c>
      <c r="F17" s="45" t="s">
        <v>15</v>
      </c>
      <c r="G17" s="27">
        <v>24</v>
      </c>
      <c r="H17" s="27">
        <v>24</v>
      </c>
      <c r="I17" s="35">
        <f t="shared" si="0"/>
        <v>100</v>
      </c>
      <c r="J17" s="353"/>
      <c r="K17" s="353"/>
      <c r="L17" s="353"/>
      <c r="M17" s="134"/>
      <c r="N17" s="3">
        <f t="shared" si="1"/>
        <v>100</v>
      </c>
      <c r="O17" s="3">
        <f t="shared" si="2"/>
        <v>100</v>
      </c>
    </row>
    <row r="18" spans="1:15" x14ac:dyDescent="0.25">
      <c r="A18" s="359"/>
      <c r="B18" s="344"/>
      <c r="C18" s="344"/>
      <c r="D18" s="45" t="s">
        <v>9</v>
      </c>
      <c r="E18" s="284" t="s">
        <v>22</v>
      </c>
      <c r="F18" s="45" t="s">
        <v>23</v>
      </c>
      <c r="G18" s="27">
        <v>1698</v>
      </c>
      <c r="H18" s="27">
        <v>1698</v>
      </c>
      <c r="I18" s="35">
        <f t="shared" si="0"/>
        <v>100</v>
      </c>
      <c r="J18" s="336"/>
      <c r="K18" s="336"/>
      <c r="L18" s="336"/>
      <c r="M18" s="138"/>
    </row>
  </sheetData>
  <mergeCells count="21">
    <mergeCell ref="K13:K15"/>
    <mergeCell ref="K16:K18"/>
    <mergeCell ref="J10:J12"/>
    <mergeCell ref="J13:J15"/>
    <mergeCell ref="J16:J18"/>
    <mergeCell ref="A7:A18"/>
    <mergeCell ref="B16:B18"/>
    <mergeCell ref="C16:C18"/>
    <mergeCell ref="C13:C15"/>
    <mergeCell ref="H2:M2"/>
    <mergeCell ref="H3:M3"/>
    <mergeCell ref="B5:H5"/>
    <mergeCell ref="B7:B9"/>
    <mergeCell ref="C7:C9"/>
    <mergeCell ref="J7:J9"/>
    <mergeCell ref="B10:B12"/>
    <mergeCell ref="C10:C12"/>
    <mergeCell ref="B13:B15"/>
    <mergeCell ref="L7:L18"/>
    <mergeCell ref="K7:K9"/>
    <mergeCell ref="K10:K12"/>
  </mergeCells>
  <pageMargins left="0.7" right="0.7" top="0.75" bottom="0.75" header="0.3" footer="0.3"/>
  <pageSetup paperSize="9"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W50"/>
  <sheetViews>
    <sheetView zoomScale="80" zoomScaleNormal="80" workbookViewId="0">
      <selection activeCell="A13" sqref="A13"/>
    </sheetView>
  </sheetViews>
  <sheetFormatPr defaultRowHeight="15" x14ac:dyDescent="0.25"/>
  <cols>
    <col min="1" max="1" width="45.28515625" customWidth="1"/>
    <col min="2" max="3" width="7.85546875" customWidth="1"/>
    <col min="4" max="4" width="9" customWidth="1"/>
    <col min="8" max="8" width="9.140625" style="93"/>
  </cols>
  <sheetData>
    <row r="1" spans="1:23" x14ac:dyDescent="0.25">
      <c r="R1" t="s">
        <v>187</v>
      </c>
    </row>
    <row r="3" spans="1:23" ht="45" customHeight="1" x14ac:dyDescent="0.25">
      <c r="A3" s="418" t="s">
        <v>188</v>
      </c>
      <c r="B3" s="420" t="s">
        <v>189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</row>
    <row r="4" spans="1:23" ht="163.5" customHeight="1" x14ac:dyDescent="0.25">
      <c r="A4" s="419"/>
      <c r="B4" s="50" t="s">
        <v>62</v>
      </c>
      <c r="C4" s="50" t="s">
        <v>57</v>
      </c>
      <c r="D4" s="50" t="s">
        <v>58</v>
      </c>
      <c r="E4" s="50" t="s">
        <v>54</v>
      </c>
      <c r="F4" s="50" t="s">
        <v>59</v>
      </c>
      <c r="G4" s="50" t="s">
        <v>60</v>
      </c>
      <c r="H4" s="94" t="s">
        <v>51</v>
      </c>
      <c r="I4" s="50" t="s">
        <v>49</v>
      </c>
      <c r="J4" s="50" t="s">
        <v>64</v>
      </c>
      <c r="K4" s="50" t="s">
        <v>63</v>
      </c>
      <c r="L4" s="50" t="s">
        <v>56</v>
      </c>
      <c r="M4" s="50" t="s">
        <v>52</v>
      </c>
      <c r="N4" s="50" t="s">
        <v>47</v>
      </c>
      <c r="O4" s="50" t="s">
        <v>53</v>
      </c>
      <c r="P4" s="50" t="s">
        <v>55</v>
      </c>
      <c r="Q4" s="50" t="s">
        <v>65</v>
      </c>
      <c r="R4" s="50" t="s">
        <v>50</v>
      </c>
      <c r="S4" s="50" t="s">
        <v>66</v>
      </c>
      <c r="T4" s="50" t="s">
        <v>48</v>
      </c>
      <c r="U4" s="50" t="s">
        <v>223</v>
      </c>
      <c r="V4" s="50" t="s">
        <v>224</v>
      </c>
      <c r="W4" s="51"/>
    </row>
    <row r="5" spans="1:23" ht="60" x14ac:dyDescent="0.25">
      <c r="A5" s="52" t="s">
        <v>70</v>
      </c>
      <c r="B5" s="86">
        <v>85.83</v>
      </c>
      <c r="C5" s="86"/>
      <c r="D5" s="86"/>
      <c r="E5" s="86">
        <v>65.209999999999994</v>
      </c>
      <c r="F5" s="86">
        <v>102.5</v>
      </c>
      <c r="G5" s="86">
        <v>88.68</v>
      </c>
      <c r="H5" s="86">
        <v>76.64</v>
      </c>
      <c r="I5" s="101"/>
      <c r="J5" s="86"/>
      <c r="K5" s="86"/>
      <c r="L5" s="86">
        <v>86.77</v>
      </c>
      <c r="M5" s="86">
        <v>110</v>
      </c>
      <c r="N5" s="86">
        <v>100</v>
      </c>
      <c r="O5" s="86">
        <v>102.5</v>
      </c>
      <c r="P5" s="86"/>
      <c r="Q5" s="86">
        <v>102.5</v>
      </c>
      <c r="R5" s="86">
        <v>102.5</v>
      </c>
      <c r="S5" s="86">
        <v>94.41</v>
      </c>
      <c r="T5" s="86"/>
      <c r="U5" s="86">
        <v>105</v>
      </c>
      <c r="V5" s="86">
        <v>105</v>
      </c>
    </row>
    <row r="6" spans="1:23" ht="60" x14ac:dyDescent="0.25">
      <c r="A6" s="52" t="s">
        <v>71</v>
      </c>
      <c r="B6" s="86">
        <v>93.27</v>
      </c>
      <c r="C6" s="86"/>
      <c r="D6" s="86"/>
      <c r="E6" s="86">
        <v>96.47</v>
      </c>
      <c r="F6" s="86">
        <v>102.5</v>
      </c>
      <c r="G6" s="86">
        <v>99.86</v>
      </c>
      <c r="H6" s="86">
        <v>94.39</v>
      </c>
      <c r="I6" s="105"/>
      <c r="J6" s="86"/>
      <c r="K6" s="86">
        <v>100</v>
      </c>
      <c r="L6" s="86">
        <v>94.88</v>
      </c>
      <c r="M6" s="86">
        <v>89.12</v>
      </c>
      <c r="N6" s="86">
        <v>102.5</v>
      </c>
      <c r="O6" s="86">
        <v>90.24</v>
      </c>
      <c r="P6" s="86"/>
      <c r="Q6" s="86">
        <v>100</v>
      </c>
      <c r="R6" s="86">
        <v>104.57</v>
      </c>
      <c r="S6" s="86">
        <v>104.92</v>
      </c>
      <c r="T6" s="86"/>
      <c r="U6" s="86">
        <v>84.3</v>
      </c>
      <c r="V6" s="86">
        <v>98.93</v>
      </c>
    </row>
    <row r="7" spans="1:23" ht="36" x14ac:dyDescent="0.25">
      <c r="A7" s="52" t="s">
        <v>75</v>
      </c>
      <c r="B7" s="86"/>
      <c r="C7" s="86"/>
      <c r="D7" s="86"/>
      <c r="E7" s="86"/>
      <c r="F7" s="86"/>
      <c r="G7" s="86"/>
      <c r="H7" s="86"/>
      <c r="I7" s="106"/>
      <c r="J7" s="86"/>
      <c r="K7" s="86"/>
      <c r="L7" s="86"/>
      <c r="M7" s="86"/>
      <c r="N7" s="86">
        <v>100</v>
      </c>
      <c r="O7" s="86"/>
      <c r="P7" s="86"/>
      <c r="Q7" s="86">
        <v>71.400000000000006</v>
      </c>
      <c r="R7" s="86"/>
      <c r="S7" s="86"/>
      <c r="T7" s="86"/>
      <c r="U7" s="86"/>
      <c r="V7" s="86"/>
    </row>
    <row r="8" spans="1:23" ht="48" x14ac:dyDescent="0.25">
      <c r="A8" s="52" t="s">
        <v>73</v>
      </c>
      <c r="B8" s="86">
        <v>85.83</v>
      </c>
      <c r="C8" s="86"/>
      <c r="D8" s="86"/>
      <c r="E8" s="86">
        <v>73.44</v>
      </c>
      <c r="F8" s="86">
        <v>102.5</v>
      </c>
      <c r="G8" s="86">
        <v>88.68</v>
      </c>
      <c r="H8" s="86">
        <v>76.64</v>
      </c>
      <c r="I8" s="105"/>
      <c r="J8" s="86"/>
      <c r="K8" s="86"/>
      <c r="L8" s="86">
        <v>86.77</v>
      </c>
      <c r="M8" s="86">
        <v>110</v>
      </c>
      <c r="N8" s="86">
        <v>87.12</v>
      </c>
      <c r="O8" s="86">
        <v>100</v>
      </c>
      <c r="P8" s="86"/>
      <c r="Q8" s="86">
        <v>100</v>
      </c>
      <c r="R8" s="86">
        <v>102.5</v>
      </c>
      <c r="S8" s="86">
        <v>94.41</v>
      </c>
      <c r="T8" s="86"/>
      <c r="U8" s="86">
        <v>79.27</v>
      </c>
      <c r="V8" s="86">
        <v>105</v>
      </c>
    </row>
    <row r="9" spans="1:23" ht="36" x14ac:dyDescent="0.25">
      <c r="A9" s="52" t="s">
        <v>74</v>
      </c>
      <c r="B9" s="86">
        <v>93.27</v>
      </c>
      <c r="C9" s="86"/>
      <c r="D9" s="86"/>
      <c r="E9" s="86">
        <v>102.1</v>
      </c>
      <c r="F9" s="86">
        <v>102.5</v>
      </c>
      <c r="G9" s="86">
        <v>99.86</v>
      </c>
      <c r="H9" s="86">
        <v>94.39</v>
      </c>
      <c r="I9" s="106"/>
      <c r="J9" s="86"/>
      <c r="K9" s="86">
        <v>100</v>
      </c>
      <c r="L9" s="86">
        <v>94.88</v>
      </c>
      <c r="M9" s="86">
        <v>87.8</v>
      </c>
      <c r="N9" s="86">
        <v>105.71</v>
      </c>
      <c r="O9" s="86">
        <v>90.24</v>
      </c>
      <c r="P9" s="86"/>
      <c r="Q9" s="86">
        <v>98.12</v>
      </c>
      <c r="R9" s="86">
        <v>104.42</v>
      </c>
      <c r="S9" s="86">
        <v>97.89</v>
      </c>
      <c r="T9" s="86"/>
      <c r="U9" s="86">
        <v>81.599999999999994</v>
      </c>
      <c r="V9" s="86">
        <v>98.93</v>
      </c>
    </row>
    <row r="10" spans="1:23" ht="36" x14ac:dyDescent="0.25">
      <c r="A10" s="52" t="s">
        <v>214</v>
      </c>
      <c r="B10" s="86"/>
      <c r="C10" s="86"/>
      <c r="D10" s="86"/>
      <c r="E10" s="86"/>
      <c r="F10" s="86"/>
      <c r="G10" s="86"/>
      <c r="H10" s="86"/>
      <c r="I10" s="105"/>
      <c r="J10" s="86"/>
      <c r="K10" s="86"/>
      <c r="L10" s="86"/>
      <c r="M10" s="86"/>
      <c r="N10" s="86"/>
      <c r="O10" s="86"/>
      <c r="P10" s="86"/>
      <c r="Q10" s="86">
        <v>100</v>
      </c>
      <c r="R10" s="86"/>
      <c r="S10" s="86"/>
      <c r="T10" s="86"/>
      <c r="U10" s="86"/>
      <c r="V10" s="86"/>
    </row>
    <row r="11" spans="1:23" ht="36" x14ac:dyDescent="0.25">
      <c r="A11" s="52" t="s">
        <v>139</v>
      </c>
      <c r="B11" s="86"/>
      <c r="C11" s="86"/>
      <c r="D11" s="86"/>
      <c r="E11" s="86"/>
      <c r="F11" s="86"/>
      <c r="G11" s="86"/>
      <c r="H11" s="86"/>
      <c r="I11" s="106"/>
      <c r="J11" s="86"/>
      <c r="K11" s="86"/>
      <c r="L11" s="86"/>
      <c r="M11" s="86"/>
      <c r="N11" s="86">
        <v>66.67</v>
      </c>
      <c r="O11" s="86"/>
      <c r="P11" s="86"/>
      <c r="Q11" s="86">
        <v>100</v>
      </c>
      <c r="R11" s="86"/>
      <c r="S11" s="86">
        <v>100</v>
      </c>
      <c r="T11" s="86"/>
      <c r="U11" s="86"/>
      <c r="V11" s="86"/>
    </row>
    <row r="12" spans="1:23" ht="32.25" customHeight="1" x14ac:dyDescent="0.25">
      <c r="A12" s="52" t="s">
        <v>190</v>
      </c>
      <c r="B12" s="86"/>
      <c r="C12" s="86"/>
      <c r="D12" s="86"/>
      <c r="E12" s="86"/>
      <c r="F12" s="86"/>
      <c r="G12" s="86"/>
      <c r="H12" s="86"/>
      <c r="I12" s="105"/>
      <c r="J12" s="86"/>
      <c r="K12" s="86"/>
      <c r="L12" s="86"/>
      <c r="M12" s="86"/>
      <c r="N12" s="86">
        <v>100</v>
      </c>
      <c r="O12" s="86"/>
      <c r="P12" s="86"/>
      <c r="Q12" s="86">
        <v>100</v>
      </c>
      <c r="R12" s="86"/>
      <c r="S12" s="86"/>
      <c r="T12" s="86"/>
      <c r="U12" s="86"/>
      <c r="V12" s="86"/>
    </row>
    <row r="13" spans="1:23" ht="48" x14ac:dyDescent="0.25">
      <c r="A13" s="52" t="s">
        <v>35</v>
      </c>
      <c r="B13" s="86">
        <v>99.03</v>
      </c>
      <c r="C13" s="86">
        <v>105</v>
      </c>
      <c r="D13" s="86">
        <v>100</v>
      </c>
      <c r="E13" s="86">
        <v>100</v>
      </c>
      <c r="F13" s="86">
        <v>105</v>
      </c>
      <c r="G13" s="86">
        <v>100</v>
      </c>
      <c r="H13" s="86">
        <v>101.79</v>
      </c>
      <c r="I13" s="106">
        <v>98.51</v>
      </c>
      <c r="J13" s="86">
        <v>106.73</v>
      </c>
      <c r="K13" s="86">
        <v>100</v>
      </c>
      <c r="L13" s="86">
        <v>106.21</v>
      </c>
      <c r="M13" s="86">
        <v>100</v>
      </c>
      <c r="N13" s="86">
        <v>101.72</v>
      </c>
      <c r="O13" s="86">
        <v>100</v>
      </c>
      <c r="P13" s="86">
        <v>98.9</v>
      </c>
      <c r="Q13" s="86">
        <v>100</v>
      </c>
      <c r="R13" s="86">
        <v>100</v>
      </c>
      <c r="S13" s="86">
        <v>94.05</v>
      </c>
      <c r="T13" s="86">
        <v>90.91</v>
      </c>
      <c r="U13" s="86">
        <v>97.83</v>
      </c>
      <c r="V13" s="86">
        <v>90</v>
      </c>
    </row>
    <row r="14" spans="1:23" ht="43.5" customHeight="1" x14ac:dyDescent="0.25">
      <c r="A14" s="53" t="s">
        <v>149</v>
      </c>
      <c r="B14" s="5"/>
      <c r="C14" s="5"/>
      <c r="D14" s="5"/>
      <c r="E14" s="5"/>
      <c r="F14" s="5"/>
      <c r="G14" s="5"/>
      <c r="H14" s="102"/>
      <c r="I14" s="10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3" ht="36" x14ac:dyDescent="0.25">
      <c r="A15" s="52" t="s">
        <v>82</v>
      </c>
      <c r="B15" s="86">
        <v>100</v>
      </c>
      <c r="C15" s="86"/>
      <c r="D15" s="86">
        <v>100</v>
      </c>
      <c r="E15" s="86">
        <v>100</v>
      </c>
      <c r="F15" s="86">
        <v>100</v>
      </c>
      <c r="G15" s="86"/>
      <c r="H15" s="89">
        <v>100</v>
      </c>
      <c r="I15" s="107">
        <v>100</v>
      </c>
      <c r="J15" s="86">
        <v>110</v>
      </c>
      <c r="K15" s="86"/>
      <c r="L15" s="86">
        <v>100</v>
      </c>
      <c r="M15" s="86"/>
      <c r="N15" s="86">
        <v>110</v>
      </c>
      <c r="O15" s="86">
        <v>105</v>
      </c>
      <c r="P15" s="86">
        <v>91.67</v>
      </c>
      <c r="Q15" s="86">
        <v>100</v>
      </c>
      <c r="R15" s="86"/>
      <c r="S15" s="86"/>
      <c r="T15" s="86">
        <v>100</v>
      </c>
      <c r="U15" s="86"/>
      <c r="V15" s="86"/>
    </row>
    <row r="16" spans="1:23" ht="47.25" customHeight="1" x14ac:dyDescent="0.25">
      <c r="A16" s="53" t="s">
        <v>215</v>
      </c>
      <c r="B16" s="5"/>
      <c r="C16" s="5"/>
      <c r="D16" s="5"/>
      <c r="E16" s="5"/>
      <c r="F16" s="5"/>
      <c r="G16" s="5"/>
      <c r="H16" s="103"/>
      <c r="I16" s="10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41.25" customHeight="1" x14ac:dyDescent="0.25">
      <c r="A17" s="52" t="s">
        <v>112</v>
      </c>
      <c r="B17" s="86">
        <v>100</v>
      </c>
      <c r="C17" s="87"/>
      <c r="D17" s="87"/>
      <c r="E17" s="90"/>
      <c r="F17" s="90"/>
      <c r="G17" s="90"/>
      <c r="H17" s="95"/>
      <c r="I17" s="106"/>
      <c r="J17" s="90">
        <v>110</v>
      </c>
      <c r="K17" s="90"/>
      <c r="L17" s="87"/>
      <c r="M17" s="87"/>
      <c r="N17" s="87"/>
      <c r="O17" s="87"/>
      <c r="P17" s="87"/>
      <c r="Q17" s="90"/>
      <c r="R17" s="87"/>
      <c r="S17" s="87"/>
      <c r="T17" s="87"/>
      <c r="U17" s="87"/>
      <c r="V17" s="87"/>
    </row>
    <row r="18" spans="1:22" ht="36" x14ac:dyDescent="0.25">
      <c r="A18" s="52" t="s">
        <v>115</v>
      </c>
      <c r="B18" s="86"/>
      <c r="C18" s="86"/>
      <c r="D18" s="86"/>
      <c r="E18" s="86"/>
      <c r="F18" s="86"/>
      <c r="G18" s="86"/>
      <c r="H18" s="86"/>
      <c r="I18" s="105"/>
      <c r="J18" s="86"/>
      <c r="K18" s="86"/>
      <c r="L18" s="86"/>
      <c r="M18" s="86"/>
      <c r="N18" s="86"/>
      <c r="O18" s="86">
        <v>75</v>
      </c>
      <c r="P18" s="86">
        <v>110</v>
      </c>
      <c r="Q18" s="86"/>
      <c r="R18" s="86"/>
      <c r="S18" s="86"/>
      <c r="T18" s="86"/>
      <c r="U18" s="86"/>
      <c r="V18" s="86"/>
    </row>
    <row r="19" spans="1:22" ht="48" x14ac:dyDescent="0.25">
      <c r="A19" s="52" t="s">
        <v>149</v>
      </c>
      <c r="B19" s="79"/>
      <c r="C19" s="79"/>
      <c r="D19" s="79"/>
      <c r="E19" s="79"/>
      <c r="F19" s="91"/>
      <c r="G19" s="79"/>
      <c r="H19" s="96"/>
      <c r="I19" s="106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</row>
    <row r="20" spans="1:22" ht="48" x14ac:dyDescent="0.25">
      <c r="A20" s="52" t="s">
        <v>37</v>
      </c>
      <c r="B20" s="86">
        <v>100.52</v>
      </c>
      <c r="C20" s="86">
        <v>100</v>
      </c>
      <c r="D20" s="86">
        <v>100</v>
      </c>
      <c r="E20" s="86">
        <v>102.27</v>
      </c>
      <c r="F20" s="86">
        <v>110</v>
      </c>
      <c r="G20" s="86">
        <v>94.42</v>
      </c>
      <c r="H20" s="86">
        <v>104.84</v>
      </c>
      <c r="I20" s="104">
        <v>101.19</v>
      </c>
      <c r="J20" s="86">
        <v>110</v>
      </c>
      <c r="K20" s="86">
        <v>100</v>
      </c>
      <c r="L20" s="86">
        <v>102.78</v>
      </c>
      <c r="M20" s="86">
        <v>98.33</v>
      </c>
      <c r="N20" s="86">
        <v>101.25</v>
      </c>
      <c r="O20" s="86">
        <v>100</v>
      </c>
      <c r="P20" s="86">
        <v>99.51</v>
      </c>
      <c r="Q20" s="86">
        <v>100</v>
      </c>
      <c r="R20" s="86">
        <v>100</v>
      </c>
      <c r="S20" s="86">
        <v>106.45</v>
      </c>
      <c r="T20" s="86">
        <v>97.27</v>
      </c>
      <c r="U20" s="86"/>
      <c r="V20" s="86">
        <v>105</v>
      </c>
    </row>
    <row r="21" spans="1:22" ht="34.5" customHeight="1" x14ac:dyDescent="0.25">
      <c r="A21" s="52" t="s">
        <v>106</v>
      </c>
      <c r="B21" s="86">
        <v>100</v>
      </c>
      <c r="C21" s="86"/>
      <c r="D21" s="86">
        <v>100</v>
      </c>
      <c r="E21" s="86">
        <v>93.75</v>
      </c>
      <c r="F21" s="86">
        <v>105</v>
      </c>
      <c r="G21" s="86">
        <v>100</v>
      </c>
      <c r="H21" s="86">
        <v>105</v>
      </c>
      <c r="I21" s="106">
        <v>107.14</v>
      </c>
      <c r="J21" s="86"/>
      <c r="K21" s="86"/>
      <c r="L21" s="86">
        <v>106.25</v>
      </c>
      <c r="M21" s="86">
        <v>100</v>
      </c>
      <c r="N21" s="86">
        <v>100</v>
      </c>
      <c r="O21" s="86">
        <v>110</v>
      </c>
      <c r="P21" s="86">
        <v>106.25</v>
      </c>
      <c r="Q21" s="86">
        <v>100</v>
      </c>
      <c r="R21" s="86">
        <v>100</v>
      </c>
      <c r="S21" s="86">
        <v>100</v>
      </c>
      <c r="T21" s="86">
        <v>100</v>
      </c>
      <c r="U21" s="86"/>
      <c r="V21" s="86">
        <v>103.33</v>
      </c>
    </row>
    <row r="22" spans="1:22" ht="36" x14ac:dyDescent="0.25">
      <c r="A22" s="52" t="s">
        <v>117</v>
      </c>
      <c r="B22" s="86">
        <v>100</v>
      </c>
      <c r="C22" s="86"/>
      <c r="D22" s="86"/>
      <c r="E22" s="86">
        <v>105</v>
      </c>
      <c r="F22" s="86">
        <v>100</v>
      </c>
      <c r="G22" s="86"/>
      <c r="H22" s="86">
        <v>100</v>
      </c>
      <c r="I22" s="105"/>
      <c r="J22" s="86">
        <v>87.5</v>
      </c>
      <c r="K22" s="86"/>
      <c r="L22" s="86">
        <v>100</v>
      </c>
      <c r="M22" s="86"/>
      <c r="N22" s="86">
        <v>100</v>
      </c>
      <c r="O22" s="86"/>
      <c r="P22" s="86">
        <v>75</v>
      </c>
      <c r="Q22" s="86">
        <v>100</v>
      </c>
      <c r="R22" s="86">
        <v>100</v>
      </c>
      <c r="S22" s="86"/>
      <c r="T22" s="86"/>
      <c r="U22" s="86"/>
      <c r="V22" s="86"/>
    </row>
    <row r="23" spans="1:22" ht="36" x14ac:dyDescent="0.25">
      <c r="A23" s="52" t="s">
        <v>191</v>
      </c>
      <c r="B23" s="86">
        <v>100</v>
      </c>
      <c r="C23" s="86"/>
      <c r="D23" s="86">
        <v>100</v>
      </c>
      <c r="E23" s="86"/>
      <c r="F23" s="86"/>
      <c r="G23" s="86"/>
      <c r="H23" s="86"/>
      <c r="I23" s="106"/>
      <c r="J23" s="86"/>
      <c r="K23" s="86"/>
      <c r="L23" s="86">
        <v>100</v>
      </c>
      <c r="M23" s="86"/>
      <c r="N23" s="86"/>
      <c r="O23" s="86"/>
      <c r="P23" s="86">
        <v>100</v>
      </c>
      <c r="Q23" s="86">
        <v>100</v>
      </c>
      <c r="R23" s="86"/>
      <c r="S23" s="86"/>
      <c r="T23" s="86"/>
      <c r="U23" s="86"/>
      <c r="V23" s="86"/>
    </row>
    <row r="24" spans="1:22" ht="39.75" customHeight="1" x14ac:dyDescent="0.25">
      <c r="A24" s="52" t="s">
        <v>192</v>
      </c>
      <c r="B24" s="86">
        <v>100</v>
      </c>
      <c r="C24" s="86"/>
      <c r="D24" s="86"/>
      <c r="E24" s="86"/>
      <c r="F24" s="86"/>
      <c r="G24" s="86"/>
      <c r="H24" s="86"/>
      <c r="I24" s="105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2" ht="48.75" customHeight="1" x14ac:dyDescent="0.25">
      <c r="A25" s="4" t="s">
        <v>40</v>
      </c>
      <c r="B25" s="5">
        <v>97.37</v>
      </c>
      <c r="C25" s="5">
        <v>100</v>
      </c>
      <c r="D25" s="5">
        <v>100</v>
      </c>
      <c r="E25" s="5">
        <v>105</v>
      </c>
      <c r="F25" s="5"/>
      <c r="G25" s="5">
        <v>100</v>
      </c>
      <c r="H25" s="5">
        <v>100</v>
      </c>
      <c r="I25" s="106">
        <v>100</v>
      </c>
      <c r="J25" s="5">
        <v>71.430000000000007</v>
      </c>
      <c r="K25" s="5"/>
      <c r="L25" s="5">
        <v>98.28</v>
      </c>
      <c r="M25" s="5">
        <v>105</v>
      </c>
      <c r="N25" s="5"/>
      <c r="O25" s="5">
        <v>102.94</v>
      </c>
      <c r="P25" s="5">
        <v>100</v>
      </c>
      <c r="Q25" s="5">
        <v>100</v>
      </c>
      <c r="R25" s="5"/>
      <c r="S25" s="5">
        <v>100</v>
      </c>
      <c r="T25" s="5">
        <v>101.56</v>
      </c>
      <c r="U25" s="5"/>
      <c r="V25" s="5"/>
    </row>
    <row r="26" spans="1:22" ht="48" x14ac:dyDescent="0.25">
      <c r="A26" s="52" t="s">
        <v>42</v>
      </c>
      <c r="B26" s="86">
        <v>100</v>
      </c>
      <c r="C26" s="86"/>
      <c r="D26" s="86"/>
      <c r="E26" s="86"/>
      <c r="F26" s="86"/>
      <c r="G26" s="86">
        <v>100</v>
      </c>
      <c r="H26" s="86">
        <v>100</v>
      </c>
      <c r="I26" s="105"/>
      <c r="J26" s="86">
        <v>105</v>
      </c>
      <c r="K26" s="86"/>
      <c r="L26" s="86"/>
      <c r="M26" s="86"/>
      <c r="N26" s="86"/>
      <c r="O26" s="86"/>
      <c r="P26" s="86"/>
      <c r="Q26" s="86"/>
      <c r="R26" s="86"/>
      <c r="S26" s="86"/>
      <c r="T26" s="86">
        <v>100</v>
      </c>
      <c r="U26" s="86"/>
      <c r="V26" s="86"/>
    </row>
    <row r="27" spans="1:22" s="78" customFormat="1" ht="36" x14ac:dyDescent="0.25">
      <c r="A27" s="77" t="s">
        <v>193</v>
      </c>
      <c r="B27" s="88"/>
      <c r="C27" s="88"/>
      <c r="D27" s="88">
        <v>50</v>
      </c>
      <c r="E27" s="88"/>
      <c r="F27" s="88"/>
      <c r="G27" s="88"/>
      <c r="H27" s="86">
        <v>100</v>
      </c>
      <c r="I27" s="108"/>
      <c r="J27" s="88">
        <v>100</v>
      </c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spans="1:22" s="78" customFormat="1" ht="36" x14ac:dyDescent="0.25">
      <c r="A28" s="77" t="s">
        <v>194</v>
      </c>
      <c r="B28" s="88"/>
      <c r="C28" s="88"/>
      <c r="D28" s="88"/>
      <c r="E28" s="88"/>
      <c r="F28" s="88"/>
      <c r="G28" s="88"/>
      <c r="H28" s="86"/>
      <c r="I28" s="109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spans="1:22" ht="33.75" customHeight="1" x14ac:dyDescent="0.25">
      <c r="A29" s="52" t="s">
        <v>195</v>
      </c>
      <c r="B29" s="86"/>
      <c r="C29" s="86"/>
      <c r="D29" s="86"/>
      <c r="E29" s="86"/>
      <c r="F29" s="86"/>
      <c r="G29" s="86"/>
      <c r="H29" s="86">
        <v>100</v>
      </c>
      <c r="I29" s="106">
        <v>100</v>
      </c>
      <c r="J29" s="86">
        <v>105</v>
      </c>
      <c r="K29" s="86"/>
      <c r="L29" s="86"/>
      <c r="M29" s="86"/>
      <c r="N29" s="86"/>
      <c r="O29" s="86"/>
      <c r="P29" s="86">
        <v>100</v>
      </c>
      <c r="Q29" s="86"/>
      <c r="R29" s="86"/>
      <c r="S29" s="86"/>
      <c r="T29" s="86"/>
      <c r="U29" s="86"/>
      <c r="V29" s="86"/>
    </row>
    <row r="30" spans="1:22" ht="34.5" customHeight="1" x14ac:dyDescent="0.25">
      <c r="A30" s="52" t="s">
        <v>196</v>
      </c>
      <c r="B30" s="86"/>
      <c r="C30" s="86"/>
      <c r="D30" s="86"/>
      <c r="E30" s="86"/>
      <c r="F30" s="86"/>
      <c r="G30" s="86"/>
      <c r="H30" s="86"/>
      <c r="I30" s="105"/>
      <c r="J30" s="86"/>
      <c r="K30" s="86"/>
      <c r="L30" s="86"/>
      <c r="M30" s="86"/>
      <c r="N30" s="86"/>
      <c r="O30" s="86">
        <v>96.67</v>
      </c>
      <c r="P30" s="86"/>
      <c r="Q30" s="86"/>
      <c r="R30" s="86"/>
      <c r="S30" s="86"/>
      <c r="T30" s="86"/>
      <c r="U30" s="86"/>
      <c r="V30" s="86"/>
    </row>
    <row r="31" spans="1:22" ht="36" customHeight="1" x14ac:dyDescent="0.25">
      <c r="A31" s="52" t="s">
        <v>197</v>
      </c>
      <c r="B31" s="86"/>
      <c r="C31" s="86"/>
      <c r="D31" s="86"/>
      <c r="E31" s="86"/>
      <c r="F31" s="86"/>
      <c r="G31" s="86"/>
      <c r="H31" s="86"/>
      <c r="I31" s="106"/>
      <c r="J31" s="86"/>
      <c r="K31" s="86"/>
      <c r="L31" s="86"/>
      <c r="M31" s="86"/>
      <c r="N31" s="86"/>
      <c r="O31" s="86">
        <v>83.33</v>
      </c>
      <c r="P31" s="86"/>
      <c r="Q31" s="86"/>
      <c r="R31" s="86"/>
      <c r="S31" s="86"/>
      <c r="T31" s="86">
        <v>95.16</v>
      </c>
      <c r="U31" s="86"/>
      <c r="V31" s="86"/>
    </row>
    <row r="32" spans="1:22" ht="39" customHeight="1" x14ac:dyDescent="0.25">
      <c r="A32" s="52" t="s">
        <v>88</v>
      </c>
      <c r="B32" s="86">
        <v>100</v>
      </c>
      <c r="C32" s="86"/>
      <c r="D32" s="86">
        <v>100</v>
      </c>
      <c r="E32" s="86">
        <v>100</v>
      </c>
      <c r="F32" s="86"/>
      <c r="G32" s="86">
        <v>100</v>
      </c>
      <c r="H32" s="86"/>
      <c r="I32" s="105">
        <v>100</v>
      </c>
      <c r="J32" s="86">
        <v>100</v>
      </c>
      <c r="K32" s="86"/>
      <c r="L32" s="86">
        <v>100</v>
      </c>
      <c r="M32" s="86"/>
      <c r="N32" s="86">
        <v>100</v>
      </c>
      <c r="O32" s="86">
        <v>100</v>
      </c>
      <c r="P32" s="86">
        <v>100</v>
      </c>
      <c r="Q32" s="86"/>
      <c r="R32" s="86"/>
      <c r="S32" s="86">
        <v>100</v>
      </c>
      <c r="T32" s="86">
        <v>100</v>
      </c>
      <c r="U32" s="86"/>
      <c r="V32" s="86"/>
    </row>
    <row r="33" spans="1:22" ht="38.25" customHeight="1" x14ac:dyDescent="0.25">
      <c r="A33" s="52" t="s">
        <v>93</v>
      </c>
      <c r="B33" s="86"/>
      <c r="C33" s="86"/>
      <c r="D33" s="86"/>
      <c r="E33" s="86"/>
      <c r="F33" s="86"/>
      <c r="G33" s="86"/>
      <c r="H33" s="86"/>
      <c r="I33" s="106"/>
      <c r="J33" s="86"/>
      <c r="K33" s="86"/>
      <c r="L33" s="86"/>
      <c r="M33" s="86"/>
      <c r="N33" s="86"/>
      <c r="O33" s="86">
        <v>100</v>
      </c>
      <c r="P33" s="86"/>
      <c r="Q33" s="86"/>
      <c r="R33" s="86"/>
      <c r="S33" s="86"/>
      <c r="T33" s="86">
        <v>100</v>
      </c>
      <c r="U33" s="86"/>
      <c r="V33" s="86"/>
    </row>
    <row r="34" spans="1:22" ht="41.25" customHeight="1" x14ac:dyDescent="0.25">
      <c r="A34" s="4" t="s">
        <v>43</v>
      </c>
      <c r="B34" s="89">
        <v>95.37</v>
      </c>
      <c r="C34" s="89">
        <v>100</v>
      </c>
      <c r="D34" s="89">
        <v>100</v>
      </c>
      <c r="E34" s="89">
        <v>98.72</v>
      </c>
      <c r="F34" s="89">
        <v>100</v>
      </c>
      <c r="G34" s="89">
        <v>97.17</v>
      </c>
      <c r="H34" s="89">
        <v>100</v>
      </c>
      <c r="I34" s="104">
        <v>100</v>
      </c>
      <c r="J34" s="89">
        <v>100</v>
      </c>
      <c r="K34" s="89">
        <v>100.93</v>
      </c>
      <c r="L34" s="89">
        <v>98.64</v>
      </c>
      <c r="M34" s="89">
        <v>100</v>
      </c>
      <c r="N34" s="89">
        <v>100</v>
      </c>
      <c r="O34" s="89">
        <v>102.14</v>
      </c>
      <c r="P34" s="89">
        <v>110</v>
      </c>
      <c r="Q34" s="89">
        <v>100</v>
      </c>
      <c r="R34" s="89"/>
      <c r="S34" s="89">
        <v>110</v>
      </c>
      <c r="T34" s="89">
        <v>103.11</v>
      </c>
      <c r="U34" s="89">
        <v>50</v>
      </c>
      <c r="V34" s="89"/>
    </row>
    <row r="35" spans="1:22" ht="47.25" customHeight="1" x14ac:dyDescent="0.25">
      <c r="A35" s="53" t="s">
        <v>125</v>
      </c>
      <c r="B35" s="5"/>
      <c r="C35" s="5">
        <v>100</v>
      </c>
      <c r="D35" s="5"/>
      <c r="E35" s="5">
        <v>100</v>
      </c>
      <c r="F35" s="5"/>
      <c r="G35" s="5">
        <v>95.58</v>
      </c>
      <c r="H35" s="5"/>
      <c r="I35" s="106">
        <v>100</v>
      </c>
      <c r="J35" s="5">
        <v>86.67</v>
      </c>
      <c r="K35" s="5"/>
      <c r="L35" s="5"/>
      <c r="M35" s="5"/>
      <c r="N35" s="5"/>
      <c r="O35" s="5">
        <v>100</v>
      </c>
      <c r="P35" s="5">
        <v>110</v>
      </c>
      <c r="Q35" s="5"/>
      <c r="R35" s="5"/>
      <c r="S35" s="5">
        <v>100</v>
      </c>
      <c r="T35" s="5"/>
      <c r="U35" s="5"/>
      <c r="V35" s="5"/>
    </row>
    <row r="36" spans="1:22" x14ac:dyDescent="0.25">
      <c r="A36" s="75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ht="39" customHeight="1" x14ac:dyDescent="0.25">
      <c r="A37" s="76"/>
    </row>
    <row r="38" spans="1:22" ht="65.25" customHeight="1" x14ac:dyDescent="0.25">
      <c r="A38" s="421" t="s">
        <v>188</v>
      </c>
      <c r="B38" s="420" t="s">
        <v>189</v>
      </c>
      <c r="C38" s="420"/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</row>
    <row r="39" spans="1:22" ht="114" x14ac:dyDescent="0.25">
      <c r="A39" s="421"/>
      <c r="B39" s="50" t="s">
        <v>198</v>
      </c>
      <c r="C39" s="50" t="s">
        <v>199</v>
      </c>
      <c r="D39" s="50" t="s">
        <v>200</v>
      </c>
      <c r="E39" s="50" t="s">
        <v>217</v>
      </c>
      <c r="F39" s="50" t="s">
        <v>201</v>
      </c>
      <c r="G39" s="50" t="s">
        <v>202</v>
      </c>
      <c r="H39" s="94" t="s">
        <v>203</v>
      </c>
      <c r="I39" s="50" t="s">
        <v>204</v>
      </c>
      <c r="J39" s="50"/>
      <c r="K39" s="50"/>
      <c r="L39" s="50"/>
      <c r="M39" s="50"/>
      <c r="N39" s="50"/>
      <c r="O39" s="54"/>
      <c r="P39" s="54"/>
    </row>
    <row r="40" spans="1:22" ht="48" x14ac:dyDescent="0.25">
      <c r="A40" s="4" t="s">
        <v>18</v>
      </c>
      <c r="B40" s="5">
        <v>98.45</v>
      </c>
      <c r="C40" s="5">
        <v>105.53</v>
      </c>
      <c r="D40" s="5">
        <v>100</v>
      </c>
      <c r="E40" s="5">
        <v>110</v>
      </c>
      <c r="F40" s="5">
        <v>103.05</v>
      </c>
      <c r="G40" s="5">
        <v>82.95</v>
      </c>
      <c r="H40" s="5">
        <v>96.55</v>
      </c>
      <c r="I40" s="5">
        <v>91.15</v>
      </c>
      <c r="J40" s="5"/>
      <c r="K40" s="5"/>
      <c r="L40" s="5"/>
      <c r="M40" s="5"/>
      <c r="N40" s="5"/>
    </row>
    <row r="41" spans="1:22" ht="48" x14ac:dyDescent="0.25">
      <c r="A41" s="4" t="s">
        <v>13</v>
      </c>
      <c r="B41" s="5">
        <v>92.82</v>
      </c>
      <c r="C41" s="5">
        <v>91.2</v>
      </c>
      <c r="D41" s="5">
        <v>100</v>
      </c>
      <c r="E41" s="5">
        <v>105.01</v>
      </c>
      <c r="F41" s="5">
        <v>88.98</v>
      </c>
      <c r="G41" s="5">
        <v>91.52</v>
      </c>
      <c r="H41" s="5">
        <v>93.98</v>
      </c>
      <c r="I41" s="5">
        <v>92.49</v>
      </c>
      <c r="J41" s="5"/>
      <c r="K41" s="5"/>
      <c r="L41" s="5"/>
      <c r="M41" s="5"/>
      <c r="N41" s="5"/>
    </row>
    <row r="42" spans="1:22" ht="36" customHeight="1" x14ac:dyDescent="0.25">
      <c r="A42" s="4" t="s">
        <v>180</v>
      </c>
      <c r="B42" s="5">
        <v>103.33</v>
      </c>
      <c r="C42" s="5">
        <v>100</v>
      </c>
      <c r="D42" s="5"/>
      <c r="E42" s="5"/>
      <c r="F42" s="5">
        <v>100</v>
      </c>
      <c r="G42" s="5"/>
      <c r="H42" s="5"/>
      <c r="I42" s="5"/>
      <c r="J42" s="5"/>
      <c r="K42" s="5"/>
      <c r="L42" s="5"/>
      <c r="M42" s="5"/>
      <c r="N42" s="5"/>
    </row>
    <row r="43" spans="1:22" ht="36" x14ac:dyDescent="0.25">
      <c r="A43" s="4" t="s">
        <v>216</v>
      </c>
      <c r="B43" s="91"/>
      <c r="C43" s="92"/>
      <c r="D43" s="91"/>
      <c r="E43" s="91"/>
      <c r="F43" s="91"/>
      <c r="G43" s="91"/>
      <c r="H43" s="97"/>
      <c r="I43" s="91"/>
      <c r="J43" s="91"/>
      <c r="K43" s="92"/>
      <c r="L43" s="91"/>
      <c r="M43" s="91"/>
      <c r="N43" s="91"/>
    </row>
    <row r="44" spans="1:22" ht="37.5" customHeight="1" x14ac:dyDescent="0.25">
      <c r="A44" s="4" t="s">
        <v>24</v>
      </c>
      <c r="B44" s="5">
        <v>98.45</v>
      </c>
      <c r="C44" s="5">
        <v>105.53</v>
      </c>
      <c r="D44" s="5">
        <v>100.56</v>
      </c>
      <c r="E44" s="5">
        <v>110</v>
      </c>
      <c r="F44" s="5">
        <v>91.91</v>
      </c>
      <c r="G44" s="5">
        <v>82.95</v>
      </c>
      <c r="H44" s="5">
        <v>96.55</v>
      </c>
      <c r="I44" s="5">
        <v>91.15</v>
      </c>
      <c r="J44" s="5"/>
      <c r="K44" s="5"/>
      <c r="L44" s="5"/>
      <c r="M44" s="5"/>
      <c r="N44" s="5"/>
    </row>
    <row r="45" spans="1:22" ht="36" x14ac:dyDescent="0.25">
      <c r="A45" s="4" t="s">
        <v>25</v>
      </c>
      <c r="B45" s="5"/>
      <c r="C45" s="5"/>
      <c r="D45" s="5"/>
      <c r="E45" s="5">
        <v>100</v>
      </c>
      <c r="F45" s="5"/>
      <c r="G45" s="5"/>
      <c r="H45" s="5"/>
      <c r="I45" s="5"/>
      <c r="J45" s="5"/>
      <c r="K45" s="5"/>
      <c r="L45" s="5"/>
      <c r="M45" s="5"/>
      <c r="N45" s="5"/>
    </row>
    <row r="46" spans="1:22" ht="36" x14ac:dyDescent="0.25">
      <c r="A46" s="4" t="s">
        <v>205</v>
      </c>
      <c r="B46" s="5">
        <v>92.83</v>
      </c>
      <c r="C46" s="5">
        <v>82.64</v>
      </c>
      <c r="D46" s="5">
        <v>105</v>
      </c>
      <c r="E46" s="5">
        <v>100</v>
      </c>
      <c r="F46" s="5">
        <v>100</v>
      </c>
      <c r="G46" s="5">
        <v>81.75</v>
      </c>
      <c r="H46" s="5"/>
      <c r="I46" s="5">
        <v>96.62</v>
      </c>
      <c r="J46" s="5"/>
      <c r="K46" s="5"/>
      <c r="L46" s="5"/>
      <c r="M46" s="5"/>
      <c r="N46" s="5"/>
    </row>
    <row r="47" spans="1:22" ht="24" x14ac:dyDescent="0.25">
      <c r="A47" s="4" t="s">
        <v>222</v>
      </c>
      <c r="B47" s="5">
        <v>92.82</v>
      </c>
      <c r="C47" s="5">
        <v>92.26</v>
      </c>
      <c r="D47" s="5">
        <v>100</v>
      </c>
      <c r="E47" s="5">
        <v>110</v>
      </c>
      <c r="F47" s="5">
        <v>91.55</v>
      </c>
      <c r="G47" s="5">
        <v>91.98</v>
      </c>
      <c r="H47" s="5">
        <v>93.98</v>
      </c>
      <c r="I47" s="5">
        <v>93.81</v>
      </c>
      <c r="J47" s="5"/>
      <c r="K47" s="5"/>
      <c r="L47" s="5"/>
      <c r="M47" s="5"/>
      <c r="N47" s="5"/>
    </row>
    <row r="48" spans="1:22" ht="36" customHeight="1" x14ac:dyDescent="0.25">
      <c r="A48" s="4" t="s">
        <v>178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34.5" customHeight="1" x14ac:dyDescent="0.25">
      <c r="A49" s="4" t="s">
        <v>140</v>
      </c>
      <c r="B49" s="5">
        <v>100</v>
      </c>
      <c r="C49" s="5">
        <v>101.2</v>
      </c>
      <c r="D49" s="5"/>
      <c r="E49" s="5"/>
      <c r="F49" s="5">
        <v>100</v>
      </c>
      <c r="G49" s="5"/>
      <c r="H49" s="5">
        <v>100</v>
      </c>
      <c r="I49" s="5"/>
      <c r="J49" s="5"/>
      <c r="K49" s="5"/>
      <c r="L49" s="5"/>
      <c r="M49" s="5"/>
      <c r="N49" s="5"/>
    </row>
    <row r="50" spans="1:14" ht="72" x14ac:dyDescent="0.25">
      <c r="A50" s="4" t="s">
        <v>144</v>
      </c>
      <c r="B50" s="91"/>
      <c r="C50" s="92"/>
      <c r="D50" s="91"/>
      <c r="E50" s="91"/>
      <c r="F50" s="91"/>
      <c r="G50" s="91"/>
      <c r="H50" s="97">
        <v>100</v>
      </c>
      <c r="I50" s="91"/>
      <c r="J50" s="91"/>
      <c r="K50" s="91"/>
      <c r="L50" s="91"/>
      <c r="M50" s="91"/>
      <c r="N50" s="91"/>
    </row>
  </sheetData>
  <mergeCells count="4">
    <mergeCell ref="A3:A4"/>
    <mergeCell ref="B3:V3"/>
    <mergeCell ref="A38:A39"/>
    <mergeCell ref="B38:N38"/>
  </mergeCells>
  <pageMargins left="0.11811023622047245" right="0.11811023622047245" top="0.15748031496062992" bottom="0.15748031496062992" header="0" footer="0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0"/>
  <sheetViews>
    <sheetView view="pageBreakPreview" topLeftCell="A19" zoomScale="85" zoomScaleNormal="70" zoomScaleSheetLayoutView="85" workbookViewId="0">
      <pane xSplit="3" topLeftCell="D1" activePane="topRight" state="frozen"/>
      <selection pane="topRight" activeCell="K38" sqref="K38:K4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189" customFormat="1" x14ac:dyDescent="0.25">
      <c r="I1" s="189" t="s">
        <v>156</v>
      </c>
      <c r="O1" s="3"/>
      <c r="P1" s="3"/>
    </row>
    <row r="2" spans="1:16" s="189" customFormat="1" ht="18.75" customHeigh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189" customForma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189" customFormat="1" ht="18.75" customHeight="1" x14ac:dyDescent="0.25">
      <c r="O4" s="3"/>
      <c r="P4" s="3"/>
    </row>
    <row r="5" spans="1:16" s="189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189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184" t="s">
        <v>26</v>
      </c>
      <c r="K6" s="184" t="s">
        <v>27</v>
      </c>
      <c r="L6" s="184" t="s">
        <v>185</v>
      </c>
      <c r="M6" s="184" t="s">
        <v>186</v>
      </c>
      <c r="N6" s="29" t="s">
        <v>28</v>
      </c>
      <c r="O6" s="3"/>
      <c r="P6" s="3"/>
    </row>
    <row r="7" spans="1:16" s="189" customFormat="1" ht="67.5" customHeight="1" x14ac:dyDescent="0.25">
      <c r="A7" s="357" t="s">
        <v>60</v>
      </c>
      <c r="B7" s="364" t="s">
        <v>69</v>
      </c>
      <c r="C7" s="373" t="s">
        <v>70</v>
      </c>
      <c r="D7" s="373" t="s">
        <v>7</v>
      </c>
      <c r="E7" s="291" t="s">
        <v>8</v>
      </c>
      <c r="F7" s="188" t="s">
        <v>11</v>
      </c>
      <c r="G7" s="22" t="s">
        <v>12</v>
      </c>
      <c r="H7" s="23">
        <v>100</v>
      </c>
      <c r="I7" s="23">
        <v>100</v>
      </c>
      <c r="J7" s="23">
        <f>I7/H7*100</f>
        <v>100</v>
      </c>
      <c r="K7" s="367">
        <f>(J9+J8+J7)/3</f>
        <v>100</v>
      </c>
      <c r="L7" s="190"/>
      <c r="M7" s="335" t="s">
        <v>213</v>
      </c>
      <c r="N7" s="296">
        <f>(K7+K10+K13+K16+K22+K26+K28+K30+K33+K35+K38)/11</f>
        <v>100</v>
      </c>
      <c r="O7" s="3">
        <v>100</v>
      </c>
      <c r="P7" s="3"/>
    </row>
    <row r="8" spans="1:16" s="189" customFormat="1" x14ac:dyDescent="0.25">
      <c r="A8" s="358"/>
      <c r="B8" s="366"/>
      <c r="C8" s="374"/>
      <c r="D8" s="374"/>
      <c r="E8" s="291" t="s">
        <v>9</v>
      </c>
      <c r="F8" s="188" t="s">
        <v>14</v>
      </c>
      <c r="G8" s="22" t="s">
        <v>15</v>
      </c>
      <c r="H8" s="23">
        <v>13</v>
      </c>
      <c r="I8" s="23">
        <v>13</v>
      </c>
      <c r="J8" s="24">
        <f t="shared" ref="J8:J40" si="0">I8/H8*100</f>
        <v>100</v>
      </c>
      <c r="K8" s="368"/>
      <c r="L8" s="190"/>
      <c r="M8" s="353"/>
      <c r="N8" s="198"/>
      <c r="O8" s="3">
        <f>(J8+J9)/2</f>
        <v>100</v>
      </c>
      <c r="P8" s="3">
        <f>(O7+O8)/2</f>
        <v>100</v>
      </c>
    </row>
    <row r="9" spans="1:16" s="189" customFormat="1" x14ac:dyDescent="0.25">
      <c r="A9" s="358"/>
      <c r="B9" s="365"/>
      <c r="C9" s="375"/>
      <c r="D9" s="375"/>
      <c r="E9" s="291" t="s">
        <v>9</v>
      </c>
      <c r="F9" s="188" t="s">
        <v>16</v>
      </c>
      <c r="G9" s="22" t="s">
        <v>23</v>
      </c>
      <c r="H9" s="23">
        <v>2054</v>
      </c>
      <c r="I9" s="23">
        <v>2054</v>
      </c>
      <c r="J9" s="24">
        <f t="shared" si="0"/>
        <v>100</v>
      </c>
      <c r="K9" s="369"/>
      <c r="L9" s="190"/>
      <c r="M9" s="353"/>
      <c r="N9" s="198"/>
      <c r="O9" s="3"/>
      <c r="P9" s="3"/>
    </row>
    <row r="10" spans="1:16" s="189" customFormat="1" ht="66.75" customHeight="1" x14ac:dyDescent="0.25">
      <c r="A10" s="358"/>
      <c r="B10" s="364" t="s">
        <v>72</v>
      </c>
      <c r="C10" s="373" t="s">
        <v>71</v>
      </c>
      <c r="D10" s="373" t="s">
        <v>7</v>
      </c>
      <c r="E10" s="291" t="s">
        <v>8</v>
      </c>
      <c r="F10" s="188" t="s">
        <v>11</v>
      </c>
      <c r="G10" s="22" t="s">
        <v>12</v>
      </c>
      <c r="H10" s="23">
        <v>100</v>
      </c>
      <c r="I10" s="23">
        <v>100</v>
      </c>
      <c r="J10" s="23">
        <f t="shared" si="0"/>
        <v>100</v>
      </c>
      <c r="K10" s="367">
        <f t="shared" ref="K10" si="1">(J12+J11+J10)/3</f>
        <v>100</v>
      </c>
      <c r="L10" s="367"/>
      <c r="M10" s="353"/>
      <c r="N10" s="191" t="s">
        <v>234</v>
      </c>
      <c r="O10" s="3">
        <v>100</v>
      </c>
      <c r="P10" s="3"/>
    </row>
    <row r="11" spans="1:16" s="189" customFormat="1" x14ac:dyDescent="0.25">
      <c r="A11" s="358"/>
      <c r="B11" s="366"/>
      <c r="C11" s="374"/>
      <c r="D11" s="374"/>
      <c r="E11" s="291" t="s">
        <v>9</v>
      </c>
      <c r="F11" s="188" t="s">
        <v>14</v>
      </c>
      <c r="G11" s="22" t="s">
        <v>15</v>
      </c>
      <c r="H11" s="23">
        <v>18</v>
      </c>
      <c r="I11" s="23">
        <v>18</v>
      </c>
      <c r="J11" s="24">
        <f t="shared" si="0"/>
        <v>100</v>
      </c>
      <c r="K11" s="368"/>
      <c r="L11" s="368"/>
      <c r="M11" s="353"/>
      <c r="N11" s="198"/>
      <c r="O11" s="3">
        <f>(J11+J12)/2</f>
        <v>100</v>
      </c>
      <c r="P11" s="3">
        <f>(O10+O11)/2</f>
        <v>100</v>
      </c>
    </row>
    <row r="12" spans="1:16" s="189" customFormat="1" x14ac:dyDescent="0.25">
      <c r="A12" s="358"/>
      <c r="B12" s="365"/>
      <c r="C12" s="375"/>
      <c r="D12" s="375"/>
      <c r="E12" s="291" t="s">
        <v>9</v>
      </c>
      <c r="F12" s="188" t="s">
        <v>16</v>
      </c>
      <c r="G12" s="22" t="s">
        <v>130</v>
      </c>
      <c r="H12" s="23">
        <v>2844</v>
      </c>
      <c r="I12" s="23">
        <v>2844</v>
      </c>
      <c r="J12" s="24">
        <f t="shared" si="0"/>
        <v>100</v>
      </c>
      <c r="K12" s="369"/>
      <c r="L12" s="369"/>
      <c r="M12" s="353"/>
      <c r="N12" s="198"/>
      <c r="O12" s="3"/>
      <c r="P12" s="3"/>
    </row>
    <row r="13" spans="1:16" s="189" customFormat="1" ht="69.75" customHeight="1" x14ac:dyDescent="0.25">
      <c r="A13" s="358"/>
      <c r="B13" s="370" t="s">
        <v>76</v>
      </c>
      <c r="C13" s="341" t="s">
        <v>136</v>
      </c>
      <c r="D13" s="344" t="s">
        <v>7</v>
      </c>
      <c r="E13" s="284" t="s">
        <v>8</v>
      </c>
      <c r="F13" s="184" t="s">
        <v>11</v>
      </c>
      <c r="G13" s="4" t="s">
        <v>12</v>
      </c>
      <c r="H13" s="8">
        <v>100</v>
      </c>
      <c r="I13" s="8">
        <v>100</v>
      </c>
      <c r="J13" s="23">
        <f t="shared" si="0"/>
        <v>100</v>
      </c>
      <c r="K13" s="367">
        <f t="shared" ref="K13" si="2">(J15+J14+J13)/3</f>
        <v>100</v>
      </c>
      <c r="L13" s="186"/>
      <c r="M13" s="353"/>
      <c r="N13" s="198"/>
      <c r="O13" s="3">
        <v>100</v>
      </c>
      <c r="P13" s="3"/>
    </row>
    <row r="14" spans="1:16" s="189" customFormat="1" x14ac:dyDescent="0.25">
      <c r="A14" s="358"/>
      <c r="B14" s="370"/>
      <c r="C14" s="342"/>
      <c r="D14" s="344"/>
      <c r="E14" s="284" t="s">
        <v>9</v>
      </c>
      <c r="F14" s="184" t="s">
        <v>14</v>
      </c>
      <c r="G14" s="4" t="s">
        <v>15</v>
      </c>
      <c r="H14" s="8">
        <v>13</v>
      </c>
      <c r="I14" s="8">
        <v>13</v>
      </c>
      <c r="J14" s="24">
        <f t="shared" si="0"/>
        <v>100</v>
      </c>
      <c r="K14" s="368"/>
      <c r="L14" s="190"/>
      <c r="M14" s="353"/>
      <c r="N14" s="198"/>
      <c r="O14" s="3">
        <f>(J14+J15)/2</f>
        <v>100</v>
      </c>
      <c r="P14" s="3">
        <f>(O13+O14)/2</f>
        <v>100</v>
      </c>
    </row>
    <row r="15" spans="1:16" s="189" customFormat="1" x14ac:dyDescent="0.25">
      <c r="A15" s="358"/>
      <c r="B15" s="370"/>
      <c r="C15" s="343"/>
      <c r="D15" s="344"/>
      <c r="E15" s="284" t="s">
        <v>9</v>
      </c>
      <c r="F15" s="184" t="s">
        <v>16</v>
      </c>
      <c r="G15" s="4" t="s">
        <v>23</v>
      </c>
      <c r="H15" s="8">
        <v>2054</v>
      </c>
      <c r="I15" s="8">
        <v>2054</v>
      </c>
      <c r="J15" s="24">
        <f t="shared" si="0"/>
        <v>100</v>
      </c>
      <c r="K15" s="369"/>
      <c r="L15" s="186"/>
      <c r="M15" s="353"/>
      <c r="N15" s="198"/>
      <c r="O15" s="3"/>
      <c r="P15" s="3"/>
    </row>
    <row r="16" spans="1:16" s="189" customFormat="1" ht="30" customHeight="1" x14ac:dyDescent="0.25">
      <c r="A16" s="358"/>
      <c r="B16" s="370" t="s">
        <v>77</v>
      </c>
      <c r="C16" s="344" t="s">
        <v>137</v>
      </c>
      <c r="D16" s="344" t="s">
        <v>7</v>
      </c>
      <c r="E16" s="284" t="s">
        <v>8</v>
      </c>
      <c r="F16" s="200" t="s">
        <v>20</v>
      </c>
      <c r="G16" s="4" t="s">
        <v>12</v>
      </c>
      <c r="H16" s="8">
        <v>100</v>
      </c>
      <c r="I16" s="8">
        <v>100</v>
      </c>
      <c r="J16" s="23">
        <f t="shared" si="0"/>
        <v>100</v>
      </c>
      <c r="K16" s="367">
        <f t="shared" ref="K16" si="3">(J18+J17+J16)/3</f>
        <v>100</v>
      </c>
      <c r="L16" s="186" t="s">
        <v>227</v>
      </c>
      <c r="M16" s="353"/>
      <c r="N16" s="198"/>
      <c r="O16" s="3">
        <v>100</v>
      </c>
      <c r="P16" s="3"/>
    </row>
    <row r="17" spans="1:16" s="189" customFormat="1" x14ac:dyDescent="0.25">
      <c r="A17" s="358"/>
      <c r="B17" s="370"/>
      <c r="C17" s="344"/>
      <c r="D17" s="344"/>
      <c r="E17" s="284" t="s">
        <v>9</v>
      </c>
      <c r="F17" s="184" t="s">
        <v>14</v>
      </c>
      <c r="G17" s="4" t="s">
        <v>15</v>
      </c>
      <c r="H17" s="13">
        <v>16</v>
      </c>
      <c r="I17" s="13">
        <v>16</v>
      </c>
      <c r="J17" s="24">
        <f t="shared" si="0"/>
        <v>100</v>
      </c>
      <c r="K17" s="368"/>
      <c r="L17" s="190"/>
      <c r="M17" s="353"/>
      <c r="N17" s="198"/>
      <c r="O17" s="3">
        <f>(J17+J18)/2</f>
        <v>100</v>
      </c>
      <c r="P17" s="3">
        <f t="shared" ref="P17:P27" si="4">(O16+O17)/2</f>
        <v>100</v>
      </c>
    </row>
    <row r="18" spans="1:16" s="189" customFormat="1" x14ac:dyDescent="0.25">
      <c r="A18" s="358"/>
      <c r="B18" s="370"/>
      <c r="C18" s="344"/>
      <c r="D18" s="344"/>
      <c r="E18" s="284" t="s">
        <v>9</v>
      </c>
      <c r="F18" s="184" t="s">
        <v>16</v>
      </c>
      <c r="G18" s="4" t="s">
        <v>23</v>
      </c>
      <c r="H18" s="4">
        <v>2528</v>
      </c>
      <c r="I18" s="4">
        <v>2528</v>
      </c>
      <c r="J18" s="24">
        <f t="shared" si="0"/>
        <v>100</v>
      </c>
      <c r="K18" s="369"/>
      <c r="L18" s="186"/>
      <c r="M18" s="353"/>
      <c r="N18" s="198"/>
      <c r="O18" s="3"/>
      <c r="P18" s="3"/>
    </row>
    <row r="19" spans="1:16" s="84" customFormat="1" ht="35.25" customHeight="1" x14ac:dyDescent="0.25">
      <c r="A19" s="358"/>
      <c r="B19" s="199"/>
      <c r="C19" s="360" t="s">
        <v>67</v>
      </c>
      <c r="D19" s="360" t="s">
        <v>7</v>
      </c>
      <c r="E19" s="285" t="s">
        <v>8</v>
      </c>
      <c r="F19" s="200" t="s">
        <v>20</v>
      </c>
      <c r="G19" s="145" t="s">
        <v>12</v>
      </c>
      <c r="H19" s="201">
        <v>100</v>
      </c>
      <c r="I19" s="202">
        <v>100</v>
      </c>
      <c r="J19" s="81">
        <f t="shared" si="0"/>
        <v>100</v>
      </c>
      <c r="K19" s="376">
        <f t="shared" ref="K19" si="5">((((J21+J20)/2)+J19)/2)</f>
        <v>100</v>
      </c>
      <c r="L19" s="367"/>
      <c r="M19" s="353"/>
      <c r="N19" s="203"/>
      <c r="O19" s="83"/>
      <c r="P19" s="83"/>
    </row>
    <row r="20" spans="1:16" s="84" customFormat="1" ht="18" customHeight="1" x14ac:dyDescent="0.25">
      <c r="A20" s="358"/>
      <c r="B20" s="199"/>
      <c r="C20" s="361"/>
      <c r="D20" s="361"/>
      <c r="E20" s="285" t="s">
        <v>9</v>
      </c>
      <c r="F20" s="200" t="s">
        <v>21</v>
      </c>
      <c r="G20" s="145" t="s">
        <v>15</v>
      </c>
      <c r="H20" s="182">
        <v>2</v>
      </c>
      <c r="I20" s="204">
        <v>2</v>
      </c>
      <c r="J20" s="81">
        <f t="shared" si="0"/>
        <v>100</v>
      </c>
      <c r="K20" s="377"/>
      <c r="L20" s="368"/>
      <c r="M20" s="353"/>
      <c r="N20" s="203"/>
      <c r="O20" s="83"/>
      <c r="P20" s="83"/>
    </row>
    <row r="21" spans="1:16" s="84" customFormat="1" x14ac:dyDescent="0.25">
      <c r="A21" s="358"/>
      <c r="B21" s="199"/>
      <c r="C21" s="362"/>
      <c r="D21" s="362"/>
      <c r="E21" s="285" t="s">
        <v>9</v>
      </c>
      <c r="F21" s="200" t="s">
        <v>22</v>
      </c>
      <c r="G21" s="145" t="s">
        <v>23</v>
      </c>
      <c r="H21" s="182">
        <v>316</v>
      </c>
      <c r="I21" s="204">
        <v>316</v>
      </c>
      <c r="J21" s="81">
        <f t="shared" si="0"/>
        <v>100</v>
      </c>
      <c r="K21" s="378"/>
      <c r="L21" s="369"/>
      <c r="M21" s="353"/>
      <c r="N21" s="203"/>
      <c r="O21" s="83"/>
      <c r="P21" s="83"/>
    </row>
    <row r="22" spans="1:16" s="189" customFormat="1" ht="39.75" customHeight="1" x14ac:dyDescent="0.25">
      <c r="A22" s="358"/>
      <c r="B22" s="363" t="s">
        <v>78</v>
      </c>
      <c r="C22" s="344" t="s">
        <v>35</v>
      </c>
      <c r="D22" s="344" t="s">
        <v>7</v>
      </c>
      <c r="E22" s="284" t="s">
        <v>8</v>
      </c>
      <c r="F22" s="187" t="s">
        <v>36</v>
      </c>
      <c r="G22" s="4" t="s">
        <v>12</v>
      </c>
      <c r="H22" s="8">
        <v>100</v>
      </c>
      <c r="I22" s="8">
        <v>100</v>
      </c>
      <c r="J22" s="23">
        <f t="shared" si="0"/>
        <v>100</v>
      </c>
      <c r="K22" s="371">
        <f>(J22+J23)/2</f>
        <v>100</v>
      </c>
      <c r="L22" s="186"/>
      <c r="M22" s="353"/>
      <c r="N22" s="198"/>
      <c r="O22" s="3">
        <v>100</v>
      </c>
      <c r="P22" s="3"/>
    </row>
    <row r="23" spans="1:16" s="189" customFormat="1" x14ac:dyDescent="0.25">
      <c r="A23" s="358"/>
      <c r="B23" s="363"/>
      <c r="C23" s="344"/>
      <c r="D23" s="344"/>
      <c r="E23" s="284" t="s">
        <v>9</v>
      </c>
      <c r="F23" s="187" t="s">
        <v>14</v>
      </c>
      <c r="G23" s="4" t="s">
        <v>15</v>
      </c>
      <c r="H23" s="164">
        <v>53</v>
      </c>
      <c r="I23" s="164">
        <v>53</v>
      </c>
      <c r="J23" s="24">
        <f t="shared" si="0"/>
        <v>100</v>
      </c>
      <c r="K23" s="372"/>
      <c r="L23" s="186" t="s">
        <v>227</v>
      </c>
      <c r="M23" s="353"/>
      <c r="N23" s="198"/>
      <c r="O23" s="3">
        <v>100</v>
      </c>
      <c r="P23" s="3">
        <f t="shared" si="4"/>
        <v>100</v>
      </c>
    </row>
    <row r="24" spans="1:16" s="84" customFormat="1" ht="40.5" customHeight="1" x14ac:dyDescent="0.25">
      <c r="A24" s="358"/>
      <c r="B24" s="205"/>
      <c r="C24" s="354" t="s">
        <v>82</v>
      </c>
      <c r="D24" s="354" t="s">
        <v>7</v>
      </c>
      <c r="E24" s="285" t="s">
        <v>8</v>
      </c>
      <c r="F24" s="185" t="s">
        <v>36</v>
      </c>
      <c r="G24" s="162" t="s">
        <v>12</v>
      </c>
      <c r="H24" s="164">
        <v>100</v>
      </c>
      <c r="I24" s="179">
        <v>100</v>
      </c>
      <c r="J24" s="81">
        <f t="shared" si="0"/>
        <v>100</v>
      </c>
      <c r="K24" s="376">
        <f t="shared" ref="K24" si="6">(J24+J25)/2</f>
        <v>100</v>
      </c>
      <c r="L24" s="355"/>
      <c r="M24" s="353"/>
      <c r="N24" s="203"/>
      <c r="O24" s="83"/>
      <c r="P24" s="83"/>
    </row>
    <row r="25" spans="1:16" s="84" customFormat="1" x14ac:dyDescent="0.25">
      <c r="A25" s="358"/>
      <c r="B25" s="205"/>
      <c r="C25" s="354"/>
      <c r="D25" s="354"/>
      <c r="E25" s="285" t="s">
        <v>9</v>
      </c>
      <c r="F25" s="185" t="s">
        <v>14</v>
      </c>
      <c r="G25" s="162" t="s">
        <v>15</v>
      </c>
      <c r="H25" s="164">
        <v>1</v>
      </c>
      <c r="I25" s="164">
        <v>1</v>
      </c>
      <c r="J25" s="81">
        <f t="shared" si="0"/>
        <v>100</v>
      </c>
      <c r="K25" s="362"/>
      <c r="L25" s="356"/>
      <c r="M25" s="353"/>
      <c r="N25" s="203"/>
      <c r="O25" s="83"/>
      <c r="P25" s="83"/>
    </row>
    <row r="26" spans="1:16" s="189" customFormat="1" ht="37.5" customHeight="1" x14ac:dyDescent="0.25">
      <c r="A26" s="358"/>
      <c r="B26" s="364" t="s">
        <v>84</v>
      </c>
      <c r="C26" s="344" t="s">
        <v>37</v>
      </c>
      <c r="D26" s="344" t="s">
        <v>7</v>
      </c>
      <c r="E26" s="284" t="s">
        <v>8</v>
      </c>
      <c r="F26" s="187" t="s">
        <v>38</v>
      </c>
      <c r="G26" s="4" t="s">
        <v>12</v>
      </c>
      <c r="H26" s="8">
        <v>100</v>
      </c>
      <c r="I26" s="8">
        <v>100</v>
      </c>
      <c r="J26" s="24">
        <f t="shared" si="0"/>
        <v>100</v>
      </c>
      <c r="K26" s="371">
        <f t="shared" ref="K26" si="7">(J26+J27)/2</f>
        <v>100</v>
      </c>
      <c r="L26" s="186"/>
      <c r="M26" s="353"/>
      <c r="N26" s="198"/>
      <c r="O26" s="3">
        <v>100</v>
      </c>
      <c r="P26" s="3"/>
    </row>
    <row r="27" spans="1:16" s="189" customFormat="1" x14ac:dyDescent="0.25">
      <c r="A27" s="358"/>
      <c r="B27" s="365"/>
      <c r="C27" s="344"/>
      <c r="D27" s="344"/>
      <c r="E27" s="284" t="s">
        <v>9</v>
      </c>
      <c r="F27" s="187" t="s">
        <v>14</v>
      </c>
      <c r="G27" s="4" t="s">
        <v>15</v>
      </c>
      <c r="H27" s="8">
        <v>37</v>
      </c>
      <c r="I27" s="8">
        <v>37</v>
      </c>
      <c r="J27" s="23">
        <f t="shared" si="0"/>
        <v>100</v>
      </c>
      <c r="K27" s="372"/>
      <c r="L27" s="186"/>
      <c r="M27" s="353"/>
      <c r="N27" s="198"/>
      <c r="O27" s="3">
        <f>J27</f>
        <v>100</v>
      </c>
      <c r="P27" s="3">
        <f t="shared" si="4"/>
        <v>100</v>
      </c>
    </row>
    <row r="28" spans="1:16" s="189" customFormat="1" ht="39" customHeight="1" x14ac:dyDescent="0.25">
      <c r="A28" s="358"/>
      <c r="B28" s="364" t="s">
        <v>83</v>
      </c>
      <c r="C28" s="344" t="s">
        <v>102</v>
      </c>
      <c r="D28" s="344" t="s">
        <v>7</v>
      </c>
      <c r="E28" s="284" t="s">
        <v>8</v>
      </c>
      <c r="F28" s="187" t="s">
        <v>38</v>
      </c>
      <c r="G28" s="4" t="s">
        <v>12</v>
      </c>
      <c r="H28" s="17">
        <v>100</v>
      </c>
      <c r="I28" s="17">
        <v>100</v>
      </c>
      <c r="J28" s="24">
        <f t="shared" si="0"/>
        <v>100</v>
      </c>
      <c r="K28" s="371">
        <f t="shared" ref="K28" si="8">(J28+J29)/2</f>
        <v>100</v>
      </c>
      <c r="L28" s="186"/>
      <c r="M28" s="353"/>
      <c r="N28" s="198"/>
      <c r="O28" s="3">
        <v>100</v>
      </c>
      <c r="P28" s="3"/>
    </row>
    <row r="29" spans="1:16" s="189" customFormat="1" x14ac:dyDescent="0.25">
      <c r="A29" s="358"/>
      <c r="B29" s="365"/>
      <c r="C29" s="344"/>
      <c r="D29" s="344"/>
      <c r="E29" s="284" t="s">
        <v>9</v>
      </c>
      <c r="F29" s="187" t="s">
        <v>14</v>
      </c>
      <c r="G29" s="4" t="s">
        <v>15</v>
      </c>
      <c r="H29" s="8">
        <v>2</v>
      </c>
      <c r="I29" s="8">
        <v>2</v>
      </c>
      <c r="J29" s="24">
        <f t="shared" si="0"/>
        <v>100</v>
      </c>
      <c r="K29" s="372"/>
      <c r="L29" s="186"/>
      <c r="M29" s="353"/>
      <c r="N29" s="198"/>
      <c r="O29" s="3">
        <v>100</v>
      </c>
      <c r="P29" s="3">
        <f t="shared" ref="P29:P31" si="9">(O28+O29)/2</f>
        <v>100</v>
      </c>
    </row>
    <row r="30" spans="1:16" s="189" customFormat="1" ht="31.5" customHeight="1" x14ac:dyDescent="0.25">
      <c r="A30" s="358"/>
      <c r="B30" s="364" t="s">
        <v>126</v>
      </c>
      <c r="C30" s="341" t="s">
        <v>125</v>
      </c>
      <c r="D30" s="341" t="s">
        <v>7</v>
      </c>
      <c r="E30" s="284" t="s">
        <v>8</v>
      </c>
      <c r="F30" s="184" t="s">
        <v>123</v>
      </c>
      <c r="G30" s="4" t="s">
        <v>12</v>
      </c>
      <c r="H30" s="21">
        <v>100</v>
      </c>
      <c r="I30" s="21">
        <v>100</v>
      </c>
      <c r="J30" s="24">
        <f t="shared" si="0"/>
        <v>100</v>
      </c>
      <c r="K30" s="367">
        <f t="shared" ref="K30" si="10">(J32+J31+J30)/3</f>
        <v>100</v>
      </c>
      <c r="L30" s="190"/>
      <c r="M30" s="353"/>
      <c r="N30" s="198"/>
      <c r="O30" s="3">
        <v>100</v>
      </c>
      <c r="P30" s="3"/>
    </row>
    <row r="31" spans="1:16" s="189" customFormat="1" x14ac:dyDescent="0.25">
      <c r="A31" s="358"/>
      <c r="B31" s="366"/>
      <c r="C31" s="342"/>
      <c r="D31" s="342"/>
      <c r="E31" s="284" t="s">
        <v>9</v>
      </c>
      <c r="F31" s="184" t="s">
        <v>14</v>
      </c>
      <c r="G31" s="4" t="s">
        <v>15</v>
      </c>
      <c r="H31" s="14">
        <v>25</v>
      </c>
      <c r="I31" s="14">
        <v>25</v>
      </c>
      <c r="J31" s="23">
        <f t="shared" si="0"/>
        <v>100</v>
      </c>
      <c r="K31" s="368"/>
      <c r="L31" s="190"/>
      <c r="M31" s="353"/>
      <c r="N31" s="198"/>
      <c r="O31" s="3">
        <f>(J31+J32)/2</f>
        <v>100</v>
      </c>
      <c r="P31" s="83">
        <f t="shared" si="9"/>
        <v>100</v>
      </c>
    </row>
    <row r="32" spans="1:16" s="189" customFormat="1" x14ac:dyDescent="0.25">
      <c r="A32" s="358"/>
      <c r="B32" s="365"/>
      <c r="C32" s="343"/>
      <c r="D32" s="343"/>
      <c r="E32" s="284" t="s">
        <v>9</v>
      </c>
      <c r="F32" s="184" t="s">
        <v>16</v>
      </c>
      <c r="G32" s="4" t="s">
        <v>129</v>
      </c>
      <c r="H32" s="21">
        <v>4250</v>
      </c>
      <c r="I32" s="21">
        <v>4250</v>
      </c>
      <c r="J32" s="24">
        <f t="shared" si="0"/>
        <v>100</v>
      </c>
      <c r="K32" s="369"/>
      <c r="L32" s="190"/>
      <c r="M32" s="353"/>
      <c r="N32" s="198"/>
      <c r="O32" s="3"/>
      <c r="P32" s="3"/>
    </row>
    <row r="33" spans="1:16" s="189" customFormat="1" ht="41.25" customHeight="1" x14ac:dyDescent="0.25">
      <c r="A33" s="358"/>
      <c r="B33" s="364" t="s">
        <v>85</v>
      </c>
      <c r="C33" s="344" t="s">
        <v>40</v>
      </c>
      <c r="D33" s="344" t="s">
        <v>7</v>
      </c>
      <c r="E33" s="284" t="s">
        <v>8</v>
      </c>
      <c r="F33" s="187" t="s">
        <v>41</v>
      </c>
      <c r="G33" s="4" t="s">
        <v>12</v>
      </c>
      <c r="H33" s="21">
        <v>100</v>
      </c>
      <c r="I33" s="21">
        <v>100</v>
      </c>
      <c r="J33" s="24">
        <f t="shared" si="0"/>
        <v>100</v>
      </c>
      <c r="K33" s="371">
        <f>(J33+J34)/2</f>
        <v>100</v>
      </c>
      <c r="L33" s="186" t="s">
        <v>227</v>
      </c>
      <c r="M33" s="353"/>
      <c r="N33" s="198"/>
      <c r="O33" s="3">
        <v>100</v>
      </c>
      <c r="P33" s="3"/>
    </row>
    <row r="34" spans="1:16" s="189" customFormat="1" x14ac:dyDescent="0.25">
      <c r="A34" s="358"/>
      <c r="B34" s="365"/>
      <c r="C34" s="344"/>
      <c r="D34" s="344"/>
      <c r="E34" s="284" t="s">
        <v>9</v>
      </c>
      <c r="F34" s="187" t="s">
        <v>14</v>
      </c>
      <c r="G34" s="4" t="s">
        <v>15</v>
      </c>
      <c r="H34" s="14">
        <v>12</v>
      </c>
      <c r="I34" s="14">
        <v>12</v>
      </c>
      <c r="J34" s="23">
        <f t="shared" si="0"/>
        <v>100</v>
      </c>
      <c r="K34" s="372"/>
      <c r="L34" s="190"/>
      <c r="M34" s="353"/>
      <c r="N34" s="198"/>
      <c r="O34" s="3">
        <v>100</v>
      </c>
      <c r="P34" s="3">
        <f t="shared" ref="P34:P36" si="11">(O33+O34)/2</f>
        <v>100</v>
      </c>
    </row>
    <row r="35" spans="1:16" s="189" customFormat="1" ht="24" x14ac:dyDescent="0.25">
      <c r="A35" s="358"/>
      <c r="B35" s="364" t="s">
        <v>122</v>
      </c>
      <c r="C35" s="344" t="s">
        <v>43</v>
      </c>
      <c r="D35" s="344" t="s">
        <v>7</v>
      </c>
      <c r="E35" s="284" t="s">
        <v>8</v>
      </c>
      <c r="F35" s="187" t="s">
        <v>44</v>
      </c>
      <c r="G35" s="4" t="s">
        <v>12</v>
      </c>
      <c r="H35" s="14">
        <v>100</v>
      </c>
      <c r="I35" s="14">
        <v>100</v>
      </c>
      <c r="J35" s="23">
        <f t="shared" si="0"/>
        <v>100</v>
      </c>
      <c r="K35" s="367">
        <f t="shared" ref="K35" si="12">(J37+J36+J35)/3</f>
        <v>100</v>
      </c>
      <c r="L35" s="186"/>
      <c r="M35" s="353"/>
      <c r="N35" s="198"/>
      <c r="O35" s="3">
        <v>100</v>
      </c>
      <c r="P35" s="3"/>
    </row>
    <row r="36" spans="1:16" s="189" customFormat="1" x14ac:dyDescent="0.25">
      <c r="A36" s="358"/>
      <c r="B36" s="366"/>
      <c r="C36" s="344"/>
      <c r="D36" s="344"/>
      <c r="E36" s="284" t="s">
        <v>9</v>
      </c>
      <c r="F36" s="187" t="s">
        <v>14</v>
      </c>
      <c r="G36" s="4" t="s">
        <v>15</v>
      </c>
      <c r="H36" s="14">
        <v>68</v>
      </c>
      <c r="I36" s="14">
        <v>68</v>
      </c>
      <c r="J36" s="24">
        <f t="shared" si="0"/>
        <v>100</v>
      </c>
      <c r="K36" s="368"/>
      <c r="L36" s="186"/>
      <c r="M36" s="353"/>
      <c r="N36" s="198"/>
      <c r="O36" s="3">
        <f>(J37+J36)/2</f>
        <v>100</v>
      </c>
      <c r="P36" s="3">
        <f t="shared" si="11"/>
        <v>100</v>
      </c>
    </row>
    <row r="37" spans="1:16" s="189" customFormat="1" x14ac:dyDescent="0.25">
      <c r="A37" s="358"/>
      <c r="B37" s="365"/>
      <c r="C37" s="344"/>
      <c r="D37" s="344"/>
      <c r="E37" s="284" t="s">
        <v>9</v>
      </c>
      <c r="F37" s="187" t="s">
        <v>45</v>
      </c>
      <c r="G37" s="4" t="s">
        <v>46</v>
      </c>
      <c r="H37" s="14">
        <v>553</v>
      </c>
      <c r="I37" s="14">
        <v>553</v>
      </c>
      <c r="J37" s="24">
        <f t="shared" si="0"/>
        <v>100</v>
      </c>
      <c r="K37" s="369"/>
      <c r="L37" s="186"/>
      <c r="M37" s="353"/>
      <c r="N37" s="198"/>
      <c r="O37" s="3"/>
      <c r="P37" s="3"/>
    </row>
    <row r="38" spans="1:16" s="189" customFormat="1" ht="28.5" customHeight="1" x14ac:dyDescent="0.25">
      <c r="A38" s="358"/>
      <c r="B38" s="364" t="s">
        <v>87</v>
      </c>
      <c r="C38" s="341" t="s">
        <v>88</v>
      </c>
      <c r="D38" s="341" t="s">
        <v>86</v>
      </c>
      <c r="E38" s="284" t="s">
        <v>8</v>
      </c>
      <c r="F38" s="187" t="s">
        <v>89</v>
      </c>
      <c r="G38" s="4" t="s">
        <v>12</v>
      </c>
      <c r="H38" s="14">
        <v>100</v>
      </c>
      <c r="I38" s="14">
        <v>100</v>
      </c>
      <c r="J38" s="23">
        <f t="shared" si="0"/>
        <v>100</v>
      </c>
      <c r="K38" s="367">
        <f t="shared" ref="K38" si="13">(J40+J39+J38)/3</f>
        <v>100</v>
      </c>
      <c r="L38" s="73"/>
      <c r="M38" s="353"/>
      <c r="N38" s="198"/>
      <c r="O38" s="3">
        <v>100</v>
      </c>
      <c r="P38" s="3"/>
    </row>
    <row r="39" spans="1:16" s="189" customFormat="1" x14ac:dyDescent="0.25">
      <c r="A39" s="358"/>
      <c r="B39" s="366"/>
      <c r="C39" s="342"/>
      <c r="D39" s="342"/>
      <c r="E39" s="284" t="s">
        <v>9</v>
      </c>
      <c r="F39" s="187" t="s">
        <v>90</v>
      </c>
      <c r="G39" s="4" t="s">
        <v>101</v>
      </c>
      <c r="H39" s="14">
        <v>1</v>
      </c>
      <c r="I39" s="14">
        <v>1</v>
      </c>
      <c r="J39" s="24">
        <f t="shared" si="0"/>
        <v>100</v>
      </c>
      <c r="K39" s="368"/>
      <c r="L39" s="73"/>
      <c r="M39" s="353"/>
      <c r="N39" s="198"/>
      <c r="O39" s="3">
        <v>100</v>
      </c>
      <c r="P39" s="3">
        <f>(O38+O39)/2</f>
        <v>100</v>
      </c>
    </row>
    <row r="40" spans="1:16" s="189" customFormat="1" x14ac:dyDescent="0.25">
      <c r="A40" s="359"/>
      <c r="B40" s="365"/>
      <c r="C40" s="343"/>
      <c r="D40" s="343"/>
      <c r="E40" s="284" t="s">
        <v>9</v>
      </c>
      <c r="F40" s="187" t="s">
        <v>91</v>
      </c>
      <c r="G40" s="4" t="s">
        <v>101</v>
      </c>
      <c r="H40" s="14">
        <v>2</v>
      </c>
      <c r="I40" s="14">
        <v>2</v>
      </c>
      <c r="J40" s="24">
        <f t="shared" si="0"/>
        <v>100</v>
      </c>
      <c r="K40" s="369"/>
      <c r="L40" s="73"/>
      <c r="M40" s="336"/>
      <c r="N40" s="103"/>
      <c r="O40" s="3"/>
      <c r="P40" s="3"/>
    </row>
  </sheetData>
  <mergeCells count="58">
    <mergeCell ref="I2:N2"/>
    <mergeCell ref="I3:N3"/>
    <mergeCell ref="C5:I5"/>
    <mergeCell ref="C10:C12"/>
    <mergeCell ref="D10:D12"/>
    <mergeCell ref="K10:K12"/>
    <mergeCell ref="K7:K9"/>
    <mergeCell ref="M7:M40"/>
    <mergeCell ref="K19:K21"/>
    <mergeCell ref="L19:L21"/>
    <mergeCell ref="K22:K23"/>
    <mergeCell ref="K24:K25"/>
    <mergeCell ref="L24:L25"/>
    <mergeCell ref="D38:D40"/>
    <mergeCell ref="K13:K15"/>
    <mergeCell ref="D16:D18"/>
    <mergeCell ref="K30:K32"/>
    <mergeCell ref="C33:C34"/>
    <mergeCell ref="D33:D34"/>
    <mergeCell ref="B30:B32"/>
    <mergeCell ref="B7:B9"/>
    <mergeCell ref="C7:C9"/>
    <mergeCell ref="D7:D9"/>
    <mergeCell ref="B10:B12"/>
    <mergeCell ref="B13:B15"/>
    <mergeCell ref="C13:C15"/>
    <mergeCell ref="D13:D15"/>
    <mergeCell ref="K38:K40"/>
    <mergeCell ref="K16:K18"/>
    <mergeCell ref="B35:B37"/>
    <mergeCell ref="C35:C37"/>
    <mergeCell ref="L10:L12"/>
    <mergeCell ref="D35:D37"/>
    <mergeCell ref="K35:K37"/>
    <mergeCell ref="B16:B18"/>
    <mergeCell ref="C16:C18"/>
    <mergeCell ref="K33:K34"/>
    <mergeCell ref="D26:D27"/>
    <mergeCell ref="K26:K27"/>
    <mergeCell ref="B28:B29"/>
    <mergeCell ref="K28:K29"/>
    <mergeCell ref="C30:C32"/>
    <mergeCell ref="C28:C29"/>
    <mergeCell ref="A7:A40"/>
    <mergeCell ref="C19:C21"/>
    <mergeCell ref="D19:D21"/>
    <mergeCell ref="B22:B23"/>
    <mergeCell ref="C22:C23"/>
    <mergeCell ref="D22:D23"/>
    <mergeCell ref="C24:C25"/>
    <mergeCell ref="D24:D25"/>
    <mergeCell ref="B26:B27"/>
    <mergeCell ref="C26:C27"/>
    <mergeCell ref="B38:B40"/>
    <mergeCell ref="C38:C40"/>
    <mergeCell ref="B33:B34"/>
    <mergeCell ref="D28:D29"/>
    <mergeCell ref="D30:D32"/>
  </mergeCells>
  <pageMargins left="0.11811023622047245" right="0.11811023622047245" top="0.15748031496062992" bottom="0.15748031496062992" header="0" footer="0"/>
  <pageSetup paperSize="9" scale="54" orientation="landscape" r:id="rId1"/>
  <rowBreaks count="1" manualBreakCount="1">
    <brk id="2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1"/>
  <sheetViews>
    <sheetView view="pageBreakPreview" zoomScale="85" zoomScaleNormal="70" zoomScaleSheetLayoutView="85" workbookViewId="0">
      <pane xSplit="3" topLeftCell="D1" activePane="topRight" state="frozen"/>
      <selection pane="topRight" activeCell="K39" sqref="K39:K41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268" customFormat="1" x14ac:dyDescent="0.25">
      <c r="I1" s="268" t="s">
        <v>157</v>
      </c>
      <c r="O1" s="3"/>
      <c r="P1" s="3"/>
    </row>
    <row r="2" spans="1:16" s="268" customFormat="1" ht="18.75" customHeigh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268" customForma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268" customFormat="1" ht="18.75" customHeight="1" x14ac:dyDescent="0.25">
      <c r="O4" s="3"/>
      <c r="P4" s="3"/>
    </row>
    <row r="5" spans="1:16" s="268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268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192" t="s">
        <v>6</v>
      </c>
      <c r="J6" s="264" t="s">
        <v>26</v>
      </c>
      <c r="K6" s="264" t="s">
        <v>27</v>
      </c>
      <c r="L6" s="265" t="s">
        <v>185</v>
      </c>
      <c r="M6" s="264" t="s">
        <v>186</v>
      </c>
      <c r="N6" s="29" t="s">
        <v>28</v>
      </c>
      <c r="O6" s="3"/>
      <c r="P6" s="3"/>
    </row>
    <row r="7" spans="1:16" s="268" customFormat="1" ht="67.5" customHeight="1" x14ac:dyDescent="0.25">
      <c r="A7" s="345" t="s">
        <v>64</v>
      </c>
      <c r="B7" s="364" t="s">
        <v>69</v>
      </c>
      <c r="C7" s="373" t="s">
        <v>70</v>
      </c>
      <c r="D7" s="373" t="s">
        <v>7</v>
      </c>
      <c r="E7" s="291" t="s">
        <v>8</v>
      </c>
      <c r="F7" s="267" t="s">
        <v>11</v>
      </c>
      <c r="G7" s="22" t="s">
        <v>12</v>
      </c>
      <c r="H7" s="23">
        <v>100</v>
      </c>
      <c r="I7" s="116">
        <v>100</v>
      </c>
      <c r="J7" s="23">
        <f>I7/H7*100</f>
        <v>100</v>
      </c>
      <c r="K7" s="379">
        <f>((((J9+J8)/2)+J7)/2)</f>
        <v>105</v>
      </c>
      <c r="L7" s="367" t="s">
        <v>265</v>
      </c>
      <c r="M7" s="337" t="s">
        <v>257</v>
      </c>
      <c r="N7" s="296">
        <f>(K7+K10+K13+K16+K19+K21+K23+K25+K27+K32+K34+K36+K39)/13</f>
        <v>100.71531722345239</v>
      </c>
      <c r="O7" s="3">
        <v>100</v>
      </c>
      <c r="P7" s="3"/>
    </row>
    <row r="8" spans="1:16" s="268" customFormat="1" x14ac:dyDescent="0.25">
      <c r="A8" s="346"/>
      <c r="B8" s="366"/>
      <c r="C8" s="374"/>
      <c r="D8" s="374"/>
      <c r="E8" s="291" t="s">
        <v>9</v>
      </c>
      <c r="F8" s="267" t="s">
        <v>14</v>
      </c>
      <c r="G8" s="22" t="s">
        <v>15</v>
      </c>
      <c r="H8" s="23">
        <v>5</v>
      </c>
      <c r="I8" s="116">
        <v>7</v>
      </c>
      <c r="J8" s="24">
        <v>110</v>
      </c>
      <c r="K8" s="379"/>
      <c r="L8" s="368"/>
      <c r="M8" s="338"/>
      <c r="N8" s="198"/>
      <c r="O8" s="3">
        <f>(J8+J9)/2</f>
        <v>110</v>
      </c>
      <c r="P8" s="3">
        <f>(O7+O8)/2</f>
        <v>105</v>
      </c>
    </row>
    <row r="9" spans="1:16" s="268" customFormat="1" x14ac:dyDescent="0.25">
      <c r="A9" s="346"/>
      <c r="B9" s="365"/>
      <c r="C9" s="375"/>
      <c r="D9" s="375"/>
      <c r="E9" s="291" t="s">
        <v>9</v>
      </c>
      <c r="F9" s="267" t="s">
        <v>16</v>
      </c>
      <c r="G9" s="22" t="s">
        <v>23</v>
      </c>
      <c r="H9" s="23">
        <v>790</v>
      </c>
      <c r="I9" s="116">
        <v>1106</v>
      </c>
      <c r="J9" s="24">
        <v>110</v>
      </c>
      <c r="K9" s="379"/>
      <c r="L9" s="369"/>
      <c r="M9" s="338"/>
      <c r="N9" s="198"/>
      <c r="O9" s="3"/>
      <c r="P9" s="3"/>
    </row>
    <row r="10" spans="1:16" s="268" customFormat="1" ht="66.75" customHeight="1" x14ac:dyDescent="0.25">
      <c r="A10" s="346"/>
      <c r="B10" s="364" t="s">
        <v>72</v>
      </c>
      <c r="C10" s="373" t="s">
        <v>71</v>
      </c>
      <c r="D10" s="373" t="s">
        <v>7</v>
      </c>
      <c r="E10" s="291" t="s">
        <v>8</v>
      </c>
      <c r="F10" s="267" t="s">
        <v>11</v>
      </c>
      <c r="G10" s="22" t="s">
        <v>12</v>
      </c>
      <c r="H10" s="23">
        <v>100</v>
      </c>
      <c r="I10" s="116">
        <v>100</v>
      </c>
      <c r="J10" s="23">
        <f t="shared" ref="J10:J18" si="0">I10/H10*100</f>
        <v>100</v>
      </c>
      <c r="K10" s="379">
        <f t="shared" ref="K10" si="1">((((J12+J11)/2)+J10)/2)</f>
        <v>94.117647058823536</v>
      </c>
      <c r="L10" s="367" t="s">
        <v>266</v>
      </c>
      <c r="M10" s="338"/>
      <c r="N10" s="297" t="s">
        <v>234</v>
      </c>
      <c r="O10" s="3">
        <v>100</v>
      </c>
      <c r="P10" s="3"/>
    </row>
    <row r="11" spans="1:16" s="268" customFormat="1" x14ac:dyDescent="0.25">
      <c r="A11" s="346"/>
      <c r="B11" s="366"/>
      <c r="C11" s="374"/>
      <c r="D11" s="374"/>
      <c r="E11" s="291" t="s">
        <v>9</v>
      </c>
      <c r="F11" s="267" t="s">
        <v>14</v>
      </c>
      <c r="G11" s="22" t="s">
        <v>15</v>
      </c>
      <c r="H11" s="23">
        <v>17</v>
      </c>
      <c r="I11" s="116">
        <v>15</v>
      </c>
      <c r="J11" s="24">
        <f t="shared" si="0"/>
        <v>88.235294117647058</v>
      </c>
      <c r="K11" s="379"/>
      <c r="L11" s="368"/>
      <c r="M11" s="338"/>
      <c r="N11" s="198"/>
      <c r="O11" s="3">
        <f>(J11+J12)/2</f>
        <v>88.235294117647058</v>
      </c>
      <c r="P11" s="3">
        <f>(O10+O11)/2</f>
        <v>94.117647058823536</v>
      </c>
    </row>
    <row r="12" spans="1:16" s="268" customFormat="1" x14ac:dyDescent="0.25">
      <c r="A12" s="346"/>
      <c r="B12" s="365"/>
      <c r="C12" s="375"/>
      <c r="D12" s="375"/>
      <c r="E12" s="291" t="s">
        <v>9</v>
      </c>
      <c r="F12" s="267" t="s">
        <v>16</v>
      </c>
      <c r="G12" s="22" t="s">
        <v>130</v>
      </c>
      <c r="H12" s="23">
        <v>2686</v>
      </c>
      <c r="I12" s="116">
        <v>2370</v>
      </c>
      <c r="J12" s="24">
        <f t="shared" si="0"/>
        <v>88.235294117647058</v>
      </c>
      <c r="K12" s="379"/>
      <c r="L12" s="369"/>
      <c r="M12" s="338"/>
      <c r="N12" s="198"/>
      <c r="O12" s="3"/>
      <c r="P12" s="3"/>
    </row>
    <row r="13" spans="1:16" s="268" customFormat="1" ht="69.75" customHeight="1" x14ac:dyDescent="0.25">
      <c r="A13" s="346"/>
      <c r="B13" s="370" t="s">
        <v>76</v>
      </c>
      <c r="C13" s="341" t="s">
        <v>136</v>
      </c>
      <c r="D13" s="344" t="s">
        <v>7</v>
      </c>
      <c r="E13" s="284" t="s">
        <v>8</v>
      </c>
      <c r="F13" s="264" t="s">
        <v>11</v>
      </c>
      <c r="G13" s="4" t="s">
        <v>12</v>
      </c>
      <c r="H13" s="8">
        <v>100</v>
      </c>
      <c r="I13" s="132">
        <v>100</v>
      </c>
      <c r="J13" s="23">
        <f t="shared" si="0"/>
        <v>100</v>
      </c>
      <c r="K13" s="379">
        <f t="shared" ref="K13" si="2">((((J15+J14)/2)+J13)/2)</f>
        <v>105</v>
      </c>
      <c r="L13" s="266"/>
      <c r="M13" s="338"/>
      <c r="N13" s="198"/>
      <c r="O13" s="3">
        <v>100</v>
      </c>
      <c r="P13" s="3"/>
    </row>
    <row r="14" spans="1:16" s="268" customFormat="1" x14ac:dyDescent="0.25">
      <c r="A14" s="346"/>
      <c r="B14" s="370"/>
      <c r="C14" s="342"/>
      <c r="D14" s="344"/>
      <c r="E14" s="284" t="s">
        <v>9</v>
      </c>
      <c r="F14" s="264" t="s">
        <v>14</v>
      </c>
      <c r="G14" s="4" t="s">
        <v>15</v>
      </c>
      <c r="H14" s="8">
        <v>5</v>
      </c>
      <c r="I14" s="132">
        <v>7</v>
      </c>
      <c r="J14" s="24">
        <v>110</v>
      </c>
      <c r="K14" s="379"/>
      <c r="L14" s="269"/>
      <c r="M14" s="338"/>
      <c r="N14" s="198"/>
      <c r="O14" s="3">
        <f>(J14+J15)/2</f>
        <v>110</v>
      </c>
      <c r="P14" s="3">
        <f>(O13+O14)/2</f>
        <v>105</v>
      </c>
    </row>
    <row r="15" spans="1:16" s="268" customFormat="1" x14ac:dyDescent="0.25">
      <c r="A15" s="346"/>
      <c r="B15" s="370"/>
      <c r="C15" s="343"/>
      <c r="D15" s="344"/>
      <c r="E15" s="284" t="s">
        <v>9</v>
      </c>
      <c r="F15" s="264" t="s">
        <v>16</v>
      </c>
      <c r="G15" s="4" t="s">
        <v>23</v>
      </c>
      <c r="H15" s="8">
        <v>790</v>
      </c>
      <c r="I15" s="132">
        <v>1106</v>
      </c>
      <c r="J15" s="24">
        <v>110</v>
      </c>
      <c r="K15" s="379"/>
      <c r="L15" s="269"/>
      <c r="M15" s="338"/>
      <c r="N15" s="198"/>
      <c r="O15" s="3"/>
      <c r="P15" s="3"/>
    </row>
    <row r="16" spans="1:16" s="268" customFormat="1" ht="63.75" customHeight="1" x14ac:dyDescent="0.25">
      <c r="A16" s="346"/>
      <c r="B16" s="370" t="s">
        <v>77</v>
      </c>
      <c r="C16" s="344" t="s">
        <v>137</v>
      </c>
      <c r="D16" s="344" t="s">
        <v>7</v>
      </c>
      <c r="E16" s="284" t="s">
        <v>8</v>
      </c>
      <c r="F16" s="264" t="s">
        <v>11</v>
      </c>
      <c r="G16" s="4" t="s">
        <v>12</v>
      </c>
      <c r="H16" s="8">
        <v>100</v>
      </c>
      <c r="I16" s="132">
        <v>100</v>
      </c>
      <c r="J16" s="23">
        <f t="shared" si="0"/>
        <v>100</v>
      </c>
      <c r="K16" s="379">
        <f t="shared" ref="K16" si="3">((((J18+J17)/2)+J16)/2)</f>
        <v>94.117647058823536</v>
      </c>
      <c r="L16" s="266"/>
      <c r="M16" s="338"/>
      <c r="N16" s="198"/>
      <c r="O16" s="3">
        <v>100</v>
      </c>
      <c r="P16" s="3"/>
    </row>
    <row r="17" spans="1:16" s="268" customFormat="1" x14ac:dyDescent="0.25">
      <c r="A17" s="346"/>
      <c r="B17" s="370"/>
      <c r="C17" s="344"/>
      <c r="D17" s="344"/>
      <c r="E17" s="284" t="s">
        <v>9</v>
      </c>
      <c r="F17" s="264" t="s">
        <v>14</v>
      </c>
      <c r="G17" s="4" t="s">
        <v>15</v>
      </c>
      <c r="H17" s="13">
        <v>17</v>
      </c>
      <c r="I17" s="271">
        <v>15</v>
      </c>
      <c r="J17" s="24">
        <f t="shared" si="0"/>
        <v>88.235294117647058</v>
      </c>
      <c r="K17" s="379"/>
      <c r="L17" s="269"/>
      <c r="M17" s="338"/>
      <c r="N17" s="198"/>
      <c r="O17" s="3">
        <f>(J17+J18)/2</f>
        <v>88.235294117647058</v>
      </c>
      <c r="P17" s="3">
        <f t="shared" ref="P17" si="4">(O16+O17)/2</f>
        <v>94.117647058823536</v>
      </c>
    </row>
    <row r="18" spans="1:16" s="268" customFormat="1" x14ac:dyDescent="0.25">
      <c r="A18" s="346"/>
      <c r="B18" s="370"/>
      <c r="C18" s="344"/>
      <c r="D18" s="344"/>
      <c r="E18" s="284" t="s">
        <v>9</v>
      </c>
      <c r="F18" s="264" t="s">
        <v>16</v>
      </c>
      <c r="G18" s="4" t="s">
        <v>23</v>
      </c>
      <c r="H18" s="4">
        <v>2686</v>
      </c>
      <c r="I18" s="145">
        <v>2370</v>
      </c>
      <c r="J18" s="24">
        <f t="shared" si="0"/>
        <v>88.235294117647058</v>
      </c>
      <c r="K18" s="379"/>
      <c r="L18" s="269"/>
      <c r="M18" s="338"/>
      <c r="N18" s="198"/>
      <c r="O18" s="3"/>
      <c r="P18" s="3"/>
    </row>
    <row r="19" spans="1:16" s="268" customFormat="1" ht="40.5" customHeight="1" x14ac:dyDescent="0.25">
      <c r="A19" s="346"/>
      <c r="B19" s="370" t="s">
        <v>78</v>
      </c>
      <c r="C19" s="344" t="s">
        <v>35</v>
      </c>
      <c r="D19" s="344" t="s">
        <v>7</v>
      </c>
      <c r="E19" s="53" t="s">
        <v>8</v>
      </c>
      <c r="F19" s="270" t="s">
        <v>36</v>
      </c>
      <c r="G19" s="4" t="s">
        <v>12</v>
      </c>
      <c r="H19" s="25">
        <v>100</v>
      </c>
      <c r="I19" s="179">
        <v>100</v>
      </c>
      <c r="J19" s="35">
        <f>I19/H19*100</f>
        <v>100</v>
      </c>
      <c r="K19" s="371">
        <f>(J19+J20)/2</f>
        <v>101.06382978723404</v>
      </c>
      <c r="L19" s="367" t="s">
        <v>255</v>
      </c>
      <c r="M19" s="338"/>
      <c r="N19" s="198"/>
      <c r="O19" s="3">
        <f>J19</f>
        <v>100</v>
      </c>
      <c r="P19" s="3"/>
    </row>
    <row r="20" spans="1:16" s="268" customFormat="1" ht="28.5" customHeight="1" x14ac:dyDescent="0.25">
      <c r="A20" s="346"/>
      <c r="B20" s="370"/>
      <c r="C20" s="344"/>
      <c r="D20" s="344"/>
      <c r="E20" s="53" t="s">
        <v>9</v>
      </c>
      <c r="F20" s="270" t="s">
        <v>14</v>
      </c>
      <c r="G20" s="4" t="s">
        <v>15</v>
      </c>
      <c r="H20" s="25">
        <v>47</v>
      </c>
      <c r="I20" s="164">
        <v>48</v>
      </c>
      <c r="J20" s="35">
        <f>I20/H20*100</f>
        <v>102.12765957446808</v>
      </c>
      <c r="K20" s="372"/>
      <c r="L20" s="369"/>
      <c r="M20" s="338"/>
      <c r="N20" s="198"/>
      <c r="O20" s="3">
        <v>110</v>
      </c>
      <c r="P20" s="3">
        <f>(O19+O20)/2</f>
        <v>105</v>
      </c>
    </row>
    <row r="21" spans="1:16" s="268" customFormat="1" ht="39.75" customHeight="1" x14ac:dyDescent="0.25">
      <c r="A21" s="346"/>
      <c r="B21" s="370" t="s">
        <v>109</v>
      </c>
      <c r="C21" s="344" t="s">
        <v>107</v>
      </c>
      <c r="D21" s="344" t="s">
        <v>7</v>
      </c>
      <c r="E21" s="53" t="s">
        <v>8</v>
      </c>
      <c r="F21" s="270" t="s">
        <v>36</v>
      </c>
      <c r="G21" s="4" t="s">
        <v>12</v>
      </c>
      <c r="H21" s="25">
        <v>100</v>
      </c>
      <c r="I21" s="164">
        <v>100</v>
      </c>
      <c r="J21" s="35">
        <f t="shared" ref="J21:J41" si="5">I21/H21*100</f>
        <v>100</v>
      </c>
      <c r="K21" s="371">
        <f>(J21+J22)/2</f>
        <v>100</v>
      </c>
      <c r="L21" s="266"/>
      <c r="M21" s="338"/>
      <c r="N21" s="198"/>
      <c r="O21" s="3">
        <f t="shared" ref="O21:O28" si="6">J21</f>
        <v>100</v>
      </c>
      <c r="P21" s="3"/>
    </row>
    <row r="22" spans="1:16" s="268" customFormat="1" x14ac:dyDescent="0.25">
      <c r="A22" s="346"/>
      <c r="B22" s="370"/>
      <c r="C22" s="344"/>
      <c r="D22" s="344"/>
      <c r="E22" s="53" t="s">
        <v>9</v>
      </c>
      <c r="F22" s="270" t="s">
        <v>14</v>
      </c>
      <c r="G22" s="4" t="s">
        <v>15</v>
      </c>
      <c r="H22" s="25">
        <v>1</v>
      </c>
      <c r="I22" s="164">
        <v>1</v>
      </c>
      <c r="J22" s="35">
        <f t="shared" si="5"/>
        <v>100</v>
      </c>
      <c r="K22" s="372"/>
      <c r="L22" s="269"/>
      <c r="M22" s="338"/>
      <c r="N22" s="198"/>
      <c r="O22" s="3">
        <f t="shared" si="6"/>
        <v>100</v>
      </c>
      <c r="P22" s="3">
        <f t="shared" ref="P22:P40" si="7">(O21+O22)/2</f>
        <v>100</v>
      </c>
    </row>
    <row r="23" spans="1:16" s="268" customFormat="1" ht="39.75" customHeight="1" x14ac:dyDescent="0.25">
      <c r="A23" s="346"/>
      <c r="B23" s="380" t="s">
        <v>84</v>
      </c>
      <c r="C23" s="344" t="s">
        <v>37</v>
      </c>
      <c r="D23" s="344" t="s">
        <v>7</v>
      </c>
      <c r="E23" s="53" t="s">
        <v>8</v>
      </c>
      <c r="F23" s="270" t="s">
        <v>38</v>
      </c>
      <c r="G23" s="4" t="s">
        <v>12</v>
      </c>
      <c r="H23" s="25">
        <v>100</v>
      </c>
      <c r="I23" s="179">
        <v>100</v>
      </c>
      <c r="J23" s="35">
        <f t="shared" si="5"/>
        <v>100</v>
      </c>
      <c r="K23" s="371">
        <f>(J23+J24)/2</f>
        <v>100</v>
      </c>
      <c r="L23" s="266"/>
      <c r="M23" s="338"/>
      <c r="N23" s="198"/>
      <c r="O23" s="3">
        <f t="shared" si="6"/>
        <v>100</v>
      </c>
      <c r="P23" s="3"/>
    </row>
    <row r="24" spans="1:16" s="268" customFormat="1" x14ac:dyDescent="0.25">
      <c r="A24" s="346"/>
      <c r="B24" s="381"/>
      <c r="C24" s="344"/>
      <c r="D24" s="344"/>
      <c r="E24" s="53" t="s">
        <v>9</v>
      </c>
      <c r="F24" s="270" t="s">
        <v>14</v>
      </c>
      <c r="G24" s="4" t="s">
        <v>15</v>
      </c>
      <c r="H24" s="25">
        <v>52</v>
      </c>
      <c r="I24" s="164">
        <v>52</v>
      </c>
      <c r="J24" s="35">
        <f t="shared" si="5"/>
        <v>100</v>
      </c>
      <c r="K24" s="372"/>
      <c r="L24" s="269"/>
      <c r="M24" s="338"/>
      <c r="N24" s="198"/>
      <c r="O24" s="3">
        <f t="shared" si="6"/>
        <v>100</v>
      </c>
      <c r="P24" s="3">
        <f t="shared" si="7"/>
        <v>100</v>
      </c>
    </row>
    <row r="25" spans="1:16" s="268" customFormat="1" ht="39" customHeight="1" x14ac:dyDescent="0.25">
      <c r="A25" s="346"/>
      <c r="B25" s="380" t="s">
        <v>83</v>
      </c>
      <c r="C25" s="344" t="s">
        <v>102</v>
      </c>
      <c r="D25" s="344" t="s">
        <v>7</v>
      </c>
      <c r="E25" s="53" t="s">
        <v>8</v>
      </c>
      <c r="F25" s="270" t="s">
        <v>38</v>
      </c>
      <c r="G25" s="4" t="s">
        <v>12</v>
      </c>
      <c r="H25" s="25">
        <v>100</v>
      </c>
      <c r="I25" s="179">
        <v>100</v>
      </c>
      <c r="J25" s="35">
        <f t="shared" si="5"/>
        <v>100</v>
      </c>
      <c r="K25" s="371">
        <f>(J25+J26)/2</f>
        <v>105</v>
      </c>
      <c r="L25" s="367" t="s">
        <v>255</v>
      </c>
      <c r="M25" s="338"/>
      <c r="N25" s="198"/>
      <c r="O25" s="3">
        <f t="shared" si="6"/>
        <v>100</v>
      </c>
      <c r="P25" s="3"/>
    </row>
    <row r="26" spans="1:16" s="268" customFormat="1" ht="30" customHeight="1" x14ac:dyDescent="0.25">
      <c r="A26" s="346"/>
      <c r="B26" s="381"/>
      <c r="C26" s="344"/>
      <c r="D26" s="344"/>
      <c r="E26" s="53" t="s">
        <v>9</v>
      </c>
      <c r="F26" s="270" t="s">
        <v>14</v>
      </c>
      <c r="G26" s="4" t="s">
        <v>15</v>
      </c>
      <c r="H26" s="25">
        <v>5</v>
      </c>
      <c r="I26" s="164">
        <v>7</v>
      </c>
      <c r="J26" s="35">
        <v>110</v>
      </c>
      <c r="K26" s="372"/>
      <c r="L26" s="369"/>
      <c r="M26" s="338"/>
      <c r="N26" s="198"/>
      <c r="O26" s="3">
        <f>J26</f>
        <v>110</v>
      </c>
      <c r="P26" s="3">
        <f t="shared" si="7"/>
        <v>105</v>
      </c>
    </row>
    <row r="27" spans="1:16" s="268" customFormat="1" ht="39.75" customHeight="1" x14ac:dyDescent="0.25">
      <c r="A27" s="346"/>
      <c r="B27" s="380" t="s">
        <v>116</v>
      </c>
      <c r="C27" s="344" t="s">
        <v>142</v>
      </c>
      <c r="D27" s="344" t="s">
        <v>7</v>
      </c>
      <c r="E27" s="53" t="s">
        <v>8</v>
      </c>
      <c r="F27" s="270" t="s">
        <v>38</v>
      </c>
      <c r="G27" s="4" t="s">
        <v>12</v>
      </c>
      <c r="H27" s="25">
        <v>100</v>
      </c>
      <c r="I27" s="164">
        <v>100</v>
      </c>
      <c r="J27" s="35">
        <f t="shared" si="5"/>
        <v>100</v>
      </c>
      <c r="K27" s="371">
        <f>(J27+J28)/2</f>
        <v>100</v>
      </c>
      <c r="L27" s="100"/>
      <c r="M27" s="338"/>
      <c r="N27" s="198"/>
      <c r="O27" s="3">
        <f t="shared" si="6"/>
        <v>100</v>
      </c>
      <c r="P27" s="3"/>
    </row>
    <row r="28" spans="1:16" s="268" customFormat="1" x14ac:dyDescent="0.25">
      <c r="A28" s="346"/>
      <c r="B28" s="381"/>
      <c r="C28" s="344"/>
      <c r="D28" s="344"/>
      <c r="E28" s="53" t="s">
        <v>9</v>
      </c>
      <c r="F28" s="270" t="s">
        <v>14</v>
      </c>
      <c r="G28" s="4" t="s">
        <v>15</v>
      </c>
      <c r="H28" s="25">
        <v>1</v>
      </c>
      <c r="I28" s="164">
        <v>1</v>
      </c>
      <c r="J28" s="35">
        <f t="shared" si="5"/>
        <v>100</v>
      </c>
      <c r="K28" s="372"/>
      <c r="L28" s="100"/>
      <c r="M28" s="338"/>
      <c r="N28" s="198"/>
      <c r="O28" s="3">
        <f t="shared" si="6"/>
        <v>100</v>
      </c>
      <c r="P28" s="3">
        <f t="shared" si="7"/>
        <v>100</v>
      </c>
    </row>
    <row r="29" spans="1:16" s="268" customFormat="1" ht="31.5" hidden="1" customHeight="1" x14ac:dyDescent="0.25">
      <c r="A29" s="346"/>
      <c r="B29" s="380" t="s">
        <v>126</v>
      </c>
      <c r="C29" s="341" t="s">
        <v>125</v>
      </c>
      <c r="D29" s="341" t="s">
        <v>7</v>
      </c>
      <c r="E29" s="53" t="s">
        <v>8</v>
      </c>
      <c r="F29" s="264" t="s">
        <v>123</v>
      </c>
      <c r="G29" s="4" t="s">
        <v>12</v>
      </c>
      <c r="H29" s="21">
        <v>100</v>
      </c>
      <c r="I29" s="145">
        <v>100</v>
      </c>
      <c r="J29" s="35">
        <f t="shared" si="5"/>
        <v>100</v>
      </c>
      <c r="K29" s="367"/>
      <c r="L29" s="269"/>
      <c r="M29" s="338"/>
      <c r="N29" s="198"/>
      <c r="O29" s="3"/>
      <c r="P29" s="3"/>
    </row>
    <row r="30" spans="1:16" s="268" customFormat="1" ht="21" hidden="1" customHeight="1" x14ac:dyDescent="0.25">
      <c r="A30" s="346"/>
      <c r="B30" s="382"/>
      <c r="C30" s="342"/>
      <c r="D30" s="342"/>
      <c r="E30" s="53" t="s">
        <v>9</v>
      </c>
      <c r="F30" s="264" t="s">
        <v>14</v>
      </c>
      <c r="G30" s="4" t="s">
        <v>15</v>
      </c>
      <c r="H30" s="23">
        <v>0</v>
      </c>
      <c r="I30" s="145">
        <v>0</v>
      </c>
      <c r="J30" s="35" t="e">
        <f t="shared" si="5"/>
        <v>#DIV/0!</v>
      </c>
      <c r="K30" s="368"/>
      <c r="L30" s="269"/>
      <c r="M30" s="338"/>
      <c r="N30" s="198"/>
      <c r="O30" s="3"/>
      <c r="P30" s="3"/>
    </row>
    <row r="31" spans="1:16" s="268" customFormat="1" ht="21" hidden="1" customHeight="1" x14ac:dyDescent="0.25">
      <c r="A31" s="346"/>
      <c r="B31" s="381"/>
      <c r="C31" s="343"/>
      <c r="D31" s="343"/>
      <c r="E31" s="53" t="s">
        <v>9</v>
      </c>
      <c r="F31" s="264" t="s">
        <v>16</v>
      </c>
      <c r="G31" s="4" t="s">
        <v>23</v>
      </c>
      <c r="H31" s="21">
        <v>0</v>
      </c>
      <c r="I31" s="145">
        <v>0</v>
      </c>
      <c r="J31" s="35" t="e">
        <f t="shared" si="5"/>
        <v>#DIV/0!</v>
      </c>
      <c r="K31" s="369"/>
      <c r="L31" s="269"/>
      <c r="M31" s="338"/>
      <c r="N31" s="198"/>
      <c r="O31" s="3"/>
      <c r="P31" s="3"/>
    </row>
    <row r="32" spans="1:16" s="268" customFormat="1" ht="44.25" customHeight="1" x14ac:dyDescent="0.25">
      <c r="A32" s="346"/>
      <c r="B32" s="380" t="s">
        <v>85</v>
      </c>
      <c r="C32" s="344" t="s">
        <v>40</v>
      </c>
      <c r="D32" s="344" t="s">
        <v>7</v>
      </c>
      <c r="E32" s="53" t="s">
        <v>8</v>
      </c>
      <c r="F32" s="270" t="s">
        <v>41</v>
      </c>
      <c r="G32" s="4" t="s">
        <v>12</v>
      </c>
      <c r="H32" s="25">
        <v>100</v>
      </c>
      <c r="I32" s="164">
        <v>100</v>
      </c>
      <c r="J32" s="35">
        <f t="shared" si="5"/>
        <v>100</v>
      </c>
      <c r="K32" s="371">
        <f>(J32+J33)/2</f>
        <v>105</v>
      </c>
      <c r="L32" s="335" t="s">
        <v>256</v>
      </c>
      <c r="M32" s="338"/>
      <c r="N32" s="198"/>
      <c r="O32" s="3">
        <v>100</v>
      </c>
      <c r="P32" s="3"/>
    </row>
    <row r="33" spans="1:16" s="268" customFormat="1" x14ac:dyDescent="0.25">
      <c r="A33" s="346"/>
      <c r="B33" s="381"/>
      <c r="C33" s="344"/>
      <c r="D33" s="344"/>
      <c r="E33" s="53" t="s">
        <v>9</v>
      </c>
      <c r="F33" s="270" t="s">
        <v>14</v>
      </c>
      <c r="G33" s="4" t="s">
        <v>15</v>
      </c>
      <c r="H33" s="25">
        <v>15</v>
      </c>
      <c r="I33" s="164">
        <v>17</v>
      </c>
      <c r="J33" s="35">
        <v>110</v>
      </c>
      <c r="K33" s="372"/>
      <c r="L33" s="336"/>
      <c r="M33" s="338"/>
      <c r="N33" s="198"/>
      <c r="O33" s="3">
        <f>J33</f>
        <v>110</v>
      </c>
      <c r="P33" s="3">
        <f t="shared" si="7"/>
        <v>105</v>
      </c>
    </row>
    <row r="34" spans="1:16" s="268" customFormat="1" ht="39.75" customHeight="1" x14ac:dyDescent="0.25">
      <c r="A34" s="346"/>
      <c r="B34" s="380" t="s">
        <v>118</v>
      </c>
      <c r="C34" s="344" t="s">
        <v>120</v>
      </c>
      <c r="D34" s="344" t="s">
        <v>7</v>
      </c>
      <c r="E34" s="53" t="s">
        <v>8</v>
      </c>
      <c r="F34" s="270" t="s">
        <v>41</v>
      </c>
      <c r="G34" s="4" t="s">
        <v>12</v>
      </c>
      <c r="H34" s="25">
        <v>100</v>
      </c>
      <c r="I34" s="164">
        <v>100</v>
      </c>
      <c r="J34" s="35">
        <f t="shared" si="5"/>
        <v>100</v>
      </c>
      <c r="K34" s="371">
        <f>(J34+J35)/2</f>
        <v>100</v>
      </c>
      <c r="L34" s="266" t="s">
        <v>227</v>
      </c>
      <c r="M34" s="338"/>
      <c r="N34" s="198"/>
      <c r="O34" s="3">
        <v>100</v>
      </c>
      <c r="P34" s="3"/>
    </row>
    <row r="35" spans="1:16" s="268" customFormat="1" x14ac:dyDescent="0.25">
      <c r="A35" s="346"/>
      <c r="B35" s="381"/>
      <c r="C35" s="344"/>
      <c r="D35" s="344"/>
      <c r="E35" s="53" t="s">
        <v>9</v>
      </c>
      <c r="F35" s="270" t="s">
        <v>14</v>
      </c>
      <c r="G35" s="4" t="s">
        <v>15</v>
      </c>
      <c r="H35" s="25">
        <v>1</v>
      </c>
      <c r="I35" s="164">
        <v>1</v>
      </c>
      <c r="J35" s="35">
        <f t="shared" si="5"/>
        <v>100</v>
      </c>
      <c r="K35" s="372"/>
      <c r="L35" s="266" t="s">
        <v>227</v>
      </c>
      <c r="M35" s="338"/>
      <c r="N35" s="198"/>
      <c r="O35" s="3">
        <v>100</v>
      </c>
      <c r="P35" s="3">
        <f t="shared" si="7"/>
        <v>100</v>
      </c>
    </row>
    <row r="36" spans="1:16" s="268" customFormat="1" ht="26.25" customHeight="1" x14ac:dyDescent="0.25">
      <c r="A36" s="346"/>
      <c r="B36" s="364" t="s">
        <v>87</v>
      </c>
      <c r="C36" s="341" t="s">
        <v>88</v>
      </c>
      <c r="D36" s="341" t="s">
        <v>86</v>
      </c>
      <c r="E36" s="53" t="s">
        <v>8</v>
      </c>
      <c r="F36" s="270" t="s">
        <v>89</v>
      </c>
      <c r="G36" s="4" t="s">
        <v>12</v>
      </c>
      <c r="H36" s="32">
        <v>100</v>
      </c>
      <c r="I36" s="179">
        <v>100</v>
      </c>
      <c r="J36" s="35">
        <f t="shared" si="5"/>
        <v>100</v>
      </c>
      <c r="K36" s="379">
        <f t="shared" ref="K36" si="8">((((J38+J37)/2)+J36)/2)</f>
        <v>100</v>
      </c>
      <c r="L36" s="266" t="s">
        <v>227</v>
      </c>
      <c r="M36" s="338"/>
      <c r="N36" s="198"/>
      <c r="O36" s="3">
        <v>100</v>
      </c>
      <c r="P36" s="3"/>
    </row>
    <row r="37" spans="1:16" s="268" customFormat="1" ht="12.75" customHeight="1" x14ac:dyDescent="0.25">
      <c r="A37" s="346"/>
      <c r="B37" s="366"/>
      <c r="C37" s="342"/>
      <c r="D37" s="342"/>
      <c r="E37" s="53" t="s">
        <v>9</v>
      </c>
      <c r="F37" s="270" t="s">
        <v>90</v>
      </c>
      <c r="G37" s="4" t="s">
        <v>92</v>
      </c>
      <c r="H37" s="32">
        <v>2</v>
      </c>
      <c r="I37" s="179">
        <v>2</v>
      </c>
      <c r="J37" s="35">
        <f t="shared" si="5"/>
        <v>100</v>
      </c>
      <c r="K37" s="379"/>
      <c r="L37" s="266" t="s">
        <v>227</v>
      </c>
      <c r="M37" s="338"/>
      <c r="N37" s="198"/>
      <c r="O37" s="3">
        <v>100</v>
      </c>
      <c r="P37" s="3">
        <f t="shared" si="7"/>
        <v>100</v>
      </c>
    </row>
    <row r="38" spans="1:16" s="268" customFormat="1" ht="15" customHeight="1" x14ac:dyDescent="0.25">
      <c r="A38" s="346"/>
      <c r="B38" s="365"/>
      <c r="C38" s="343"/>
      <c r="D38" s="343"/>
      <c r="E38" s="53" t="s">
        <v>9</v>
      </c>
      <c r="F38" s="270" t="s">
        <v>91</v>
      </c>
      <c r="G38" s="4" t="s">
        <v>92</v>
      </c>
      <c r="H38" s="32">
        <v>6</v>
      </c>
      <c r="I38" s="179">
        <v>6</v>
      </c>
      <c r="J38" s="35">
        <f t="shared" si="5"/>
        <v>100</v>
      </c>
      <c r="K38" s="379"/>
      <c r="L38" s="266"/>
      <c r="M38" s="338"/>
      <c r="N38" s="198"/>
      <c r="O38" s="3"/>
      <c r="P38" s="3"/>
    </row>
    <row r="39" spans="1:16" s="268" customFormat="1" ht="16.5" customHeight="1" x14ac:dyDescent="0.25">
      <c r="A39" s="346"/>
      <c r="B39" s="364" t="s">
        <v>122</v>
      </c>
      <c r="C39" s="344" t="s">
        <v>43</v>
      </c>
      <c r="D39" s="344" t="s">
        <v>7</v>
      </c>
      <c r="E39" s="53" t="s">
        <v>8</v>
      </c>
      <c r="F39" s="270" t="s">
        <v>44</v>
      </c>
      <c r="G39" s="4" t="s">
        <v>12</v>
      </c>
      <c r="H39" s="14">
        <v>100</v>
      </c>
      <c r="I39" s="182">
        <v>100</v>
      </c>
      <c r="J39" s="35">
        <f t="shared" si="5"/>
        <v>100</v>
      </c>
      <c r="K39" s="379">
        <f t="shared" ref="K39" si="9">((((J41+J40)/2)+J39)/2)</f>
        <v>100</v>
      </c>
      <c r="L39" s="266"/>
      <c r="M39" s="338"/>
      <c r="N39" s="198"/>
      <c r="O39" s="3">
        <v>100</v>
      </c>
      <c r="P39" s="3"/>
    </row>
    <row r="40" spans="1:16" s="268" customFormat="1" ht="16.5" customHeight="1" x14ac:dyDescent="0.25">
      <c r="A40" s="346"/>
      <c r="B40" s="366"/>
      <c r="C40" s="344"/>
      <c r="D40" s="344"/>
      <c r="E40" s="53" t="s">
        <v>9</v>
      </c>
      <c r="F40" s="270" t="s">
        <v>14</v>
      </c>
      <c r="G40" s="4" t="s">
        <v>15</v>
      </c>
      <c r="H40" s="14">
        <v>118</v>
      </c>
      <c r="I40" s="182">
        <v>118</v>
      </c>
      <c r="J40" s="35">
        <f t="shared" si="5"/>
        <v>100</v>
      </c>
      <c r="K40" s="379"/>
      <c r="L40" s="269"/>
      <c r="M40" s="338"/>
      <c r="N40" s="198"/>
      <c r="O40" s="3">
        <v>100</v>
      </c>
      <c r="P40" s="3">
        <f t="shared" si="7"/>
        <v>100</v>
      </c>
    </row>
    <row r="41" spans="1:16" s="268" customFormat="1" ht="16.5" customHeight="1" x14ac:dyDescent="0.25">
      <c r="A41" s="347"/>
      <c r="B41" s="365"/>
      <c r="C41" s="344"/>
      <c r="D41" s="344"/>
      <c r="E41" s="53" t="s">
        <v>9</v>
      </c>
      <c r="F41" s="270" t="s">
        <v>45</v>
      </c>
      <c r="G41" s="4" t="s">
        <v>46</v>
      </c>
      <c r="H41" s="14">
        <v>925</v>
      </c>
      <c r="I41" s="182">
        <v>925</v>
      </c>
      <c r="J41" s="35">
        <f t="shared" si="5"/>
        <v>100</v>
      </c>
      <c r="K41" s="379"/>
      <c r="L41" s="269"/>
      <c r="M41" s="339"/>
      <c r="N41" s="103"/>
      <c r="O41" s="3"/>
      <c r="P41" s="3"/>
    </row>
  </sheetData>
  <mergeCells count="66">
    <mergeCell ref="B39:B41"/>
    <mergeCell ref="C39:C41"/>
    <mergeCell ref="D39:D41"/>
    <mergeCell ref="K34:K35"/>
    <mergeCell ref="K32:K33"/>
    <mergeCell ref="B36:B38"/>
    <mergeCell ref="C36:C38"/>
    <mergeCell ref="D36:D38"/>
    <mergeCell ref="K36:K38"/>
    <mergeCell ref="D32:D33"/>
    <mergeCell ref="D34:D35"/>
    <mergeCell ref="L7:L9"/>
    <mergeCell ref="B27:B28"/>
    <mergeCell ref="B34:B35"/>
    <mergeCell ref="C27:C28"/>
    <mergeCell ref="C34:C35"/>
    <mergeCell ref="B32:B33"/>
    <mergeCell ref="C32:C33"/>
    <mergeCell ref="B29:B31"/>
    <mergeCell ref="C29:C31"/>
    <mergeCell ref="L19:L20"/>
    <mergeCell ref="D29:D31"/>
    <mergeCell ref="B10:B12"/>
    <mergeCell ref="B19:B20"/>
    <mergeCell ref="B23:B24"/>
    <mergeCell ref="B21:B22"/>
    <mergeCell ref="D21:D22"/>
    <mergeCell ref="I2:N2"/>
    <mergeCell ref="I3:N3"/>
    <mergeCell ref="C5:I5"/>
    <mergeCell ref="C19:C20"/>
    <mergeCell ref="D19:D20"/>
    <mergeCell ref="M7:M41"/>
    <mergeCell ref="K19:K20"/>
    <mergeCell ref="K23:K24"/>
    <mergeCell ref="K25:K26"/>
    <mergeCell ref="K21:K22"/>
    <mergeCell ref="K39:K41"/>
    <mergeCell ref="K29:K31"/>
    <mergeCell ref="D10:D12"/>
    <mergeCell ref="K10:K12"/>
    <mergeCell ref="C10:C12"/>
    <mergeCell ref="K27:K28"/>
    <mergeCell ref="K7:K9"/>
    <mergeCell ref="C21:C22"/>
    <mergeCell ref="C23:C24"/>
    <mergeCell ref="D23:D24"/>
    <mergeCell ref="B25:B26"/>
    <mergeCell ref="C25:C26"/>
    <mergeCell ref="D25:D26"/>
    <mergeCell ref="L10:L12"/>
    <mergeCell ref="D27:D28"/>
    <mergeCell ref="L25:L26"/>
    <mergeCell ref="L32:L33"/>
    <mergeCell ref="A7:A41"/>
    <mergeCell ref="B13:B15"/>
    <mergeCell ref="C13:C15"/>
    <mergeCell ref="D13:D15"/>
    <mergeCell ref="K13:K15"/>
    <mergeCell ref="B16:B18"/>
    <mergeCell ref="C16:C18"/>
    <mergeCell ref="D16:D18"/>
    <mergeCell ref="K16:K18"/>
    <mergeCell ref="B7:B9"/>
    <mergeCell ref="C7:C9"/>
    <mergeCell ref="D7:D9"/>
  </mergeCells>
  <pageMargins left="0.11811023622047245" right="0.11811023622047245" top="0.15748031496062992" bottom="0.15748031496062992" header="0" footer="0"/>
  <pageSetup paperSize="9" scale="51" orientation="landscape" r:id="rId1"/>
  <rowBreaks count="1" manualBreakCount="1">
    <brk id="24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4"/>
  <sheetViews>
    <sheetView view="pageBreakPreview" zoomScale="85" zoomScaleNormal="70" zoomScaleSheetLayoutView="85" workbookViewId="0">
      <pane xSplit="3" topLeftCell="D1" activePane="topRight" state="frozen"/>
      <selection pane="topRight" activeCell="J7" sqref="J7:J24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234" customFormat="1" x14ac:dyDescent="0.25">
      <c r="I1" s="234" t="s">
        <v>158</v>
      </c>
      <c r="O1" s="3"/>
      <c r="P1" s="3"/>
    </row>
    <row r="2" spans="1:16" s="234" customForma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234" customFormat="1" ht="18.75" customHeigh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234" customFormat="1" ht="18.75" customHeight="1" x14ac:dyDescent="0.25">
      <c r="O4" s="3"/>
      <c r="P4" s="3"/>
    </row>
    <row r="5" spans="1:16" s="234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234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30" t="s">
        <v>26</v>
      </c>
      <c r="K6" s="230" t="s">
        <v>27</v>
      </c>
      <c r="L6" s="231" t="s">
        <v>185</v>
      </c>
      <c r="M6" s="230" t="s">
        <v>186</v>
      </c>
      <c r="N6" s="29" t="s">
        <v>28</v>
      </c>
      <c r="O6" s="3"/>
      <c r="P6" s="3"/>
    </row>
    <row r="7" spans="1:16" s="234" customFormat="1" ht="41.25" customHeight="1" x14ac:dyDescent="0.25">
      <c r="A7" s="345" t="s">
        <v>49</v>
      </c>
      <c r="B7" s="373" t="s">
        <v>78</v>
      </c>
      <c r="C7" s="344" t="s">
        <v>35</v>
      </c>
      <c r="D7" s="344" t="s">
        <v>7</v>
      </c>
      <c r="E7" s="4" t="s">
        <v>8</v>
      </c>
      <c r="F7" s="233" t="s">
        <v>36</v>
      </c>
      <c r="G7" s="4" t="s">
        <v>12</v>
      </c>
      <c r="H7" s="25">
        <v>100</v>
      </c>
      <c r="I7" s="25">
        <v>100</v>
      </c>
      <c r="J7" s="35">
        <f t="shared" ref="J7:J24" si="0">I7/H7*100</f>
        <v>100</v>
      </c>
      <c r="K7" s="371">
        <f>(J7+J8)/2</f>
        <v>100</v>
      </c>
      <c r="L7" s="232"/>
      <c r="M7" s="387" t="s">
        <v>211</v>
      </c>
      <c r="N7" s="297">
        <f>(K7+K9+K11+K13+K15+K17+K19+K22)/8</f>
        <v>100</v>
      </c>
      <c r="O7" s="3"/>
      <c r="P7" s="3"/>
    </row>
    <row r="8" spans="1:16" s="234" customFormat="1" x14ac:dyDescent="0.25">
      <c r="A8" s="346"/>
      <c r="B8" s="375"/>
      <c r="C8" s="344"/>
      <c r="D8" s="344"/>
      <c r="E8" s="4" t="s">
        <v>9</v>
      </c>
      <c r="F8" s="233" t="s">
        <v>14</v>
      </c>
      <c r="G8" s="4" t="s">
        <v>15</v>
      </c>
      <c r="H8" s="25">
        <v>52</v>
      </c>
      <c r="I8" s="25">
        <v>52</v>
      </c>
      <c r="J8" s="35">
        <f t="shared" si="0"/>
        <v>100</v>
      </c>
      <c r="K8" s="372"/>
      <c r="L8" s="232"/>
      <c r="M8" s="387"/>
      <c r="N8" s="131"/>
      <c r="O8" s="3"/>
      <c r="P8" s="3"/>
    </row>
    <row r="9" spans="1:16" s="234" customFormat="1" ht="39.75" customHeight="1" x14ac:dyDescent="0.25">
      <c r="A9" s="346"/>
      <c r="B9" s="373" t="s">
        <v>80</v>
      </c>
      <c r="C9" s="344" t="s">
        <v>82</v>
      </c>
      <c r="D9" s="344" t="s">
        <v>7</v>
      </c>
      <c r="E9" s="4" t="s">
        <v>8</v>
      </c>
      <c r="F9" s="233" t="s">
        <v>36</v>
      </c>
      <c r="G9" s="4" t="s">
        <v>12</v>
      </c>
      <c r="H9" s="25">
        <v>100</v>
      </c>
      <c r="I9" s="25">
        <v>100</v>
      </c>
      <c r="J9" s="35">
        <f t="shared" si="0"/>
        <v>100</v>
      </c>
      <c r="K9" s="371">
        <f t="shared" ref="K9" si="1">(J9+J10)/2</f>
        <v>100</v>
      </c>
      <c r="L9" s="232"/>
      <c r="M9" s="387"/>
      <c r="N9" s="283" t="s">
        <v>234</v>
      </c>
      <c r="O9" s="3"/>
      <c r="P9" s="3"/>
    </row>
    <row r="10" spans="1:16" s="234" customFormat="1" x14ac:dyDescent="0.25">
      <c r="A10" s="346"/>
      <c r="B10" s="375"/>
      <c r="C10" s="344"/>
      <c r="D10" s="344"/>
      <c r="E10" s="4" t="s">
        <v>9</v>
      </c>
      <c r="F10" s="233" t="s">
        <v>14</v>
      </c>
      <c r="G10" s="4" t="s">
        <v>15</v>
      </c>
      <c r="H10" s="25">
        <v>3</v>
      </c>
      <c r="I10" s="25">
        <v>3</v>
      </c>
      <c r="J10" s="35">
        <f t="shared" si="0"/>
        <v>100</v>
      </c>
      <c r="K10" s="372"/>
      <c r="L10" s="232"/>
      <c r="M10" s="387"/>
      <c r="N10" s="383"/>
      <c r="O10" s="3"/>
      <c r="P10" s="3"/>
    </row>
    <row r="11" spans="1:16" s="234" customFormat="1" ht="36" customHeight="1" x14ac:dyDescent="0.25">
      <c r="A11" s="346"/>
      <c r="B11" s="364" t="s">
        <v>84</v>
      </c>
      <c r="C11" s="344" t="s">
        <v>37</v>
      </c>
      <c r="D11" s="344" t="s">
        <v>7</v>
      </c>
      <c r="E11" s="4" t="s">
        <v>8</v>
      </c>
      <c r="F11" s="233" t="s">
        <v>81</v>
      </c>
      <c r="G11" s="4" t="s">
        <v>12</v>
      </c>
      <c r="H11" s="25">
        <v>100</v>
      </c>
      <c r="I11" s="25">
        <v>100</v>
      </c>
      <c r="J11" s="35">
        <f t="shared" si="0"/>
        <v>100</v>
      </c>
      <c r="K11" s="371">
        <f t="shared" ref="K11" si="2">(J11+J12)/2</f>
        <v>100</v>
      </c>
      <c r="L11" s="232"/>
      <c r="M11" s="387"/>
      <c r="N11" s="383"/>
      <c r="O11" s="3"/>
      <c r="P11" s="3"/>
    </row>
    <row r="12" spans="1:16" s="234" customFormat="1" x14ac:dyDescent="0.25">
      <c r="A12" s="346"/>
      <c r="B12" s="365"/>
      <c r="C12" s="344"/>
      <c r="D12" s="344"/>
      <c r="E12" s="4" t="s">
        <v>9</v>
      </c>
      <c r="F12" s="233" t="s">
        <v>14</v>
      </c>
      <c r="G12" s="4" t="s">
        <v>15</v>
      </c>
      <c r="H12" s="25">
        <v>72</v>
      </c>
      <c r="I12" s="164">
        <v>72</v>
      </c>
      <c r="J12" s="35">
        <f t="shared" si="0"/>
        <v>100</v>
      </c>
      <c r="K12" s="372"/>
      <c r="L12" s="232"/>
      <c r="M12" s="387"/>
      <c r="N12" s="383"/>
      <c r="O12" s="3"/>
      <c r="P12" s="3"/>
    </row>
    <row r="13" spans="1:16" s="234" customFormat="1" ht="37.5" customHeight="1" x14ac:dyDescent="0.25">
      <c r="A13" s="346"/>
      <c r="B13" s="373" t="s">
        <v>83</v>
      </c>
      <c r="C13" s="344" t="s">
        <v>106</v>
      </c>
      <c r="D13" s="344" t="s">
        <v>7</v>
      </c>
      <c r="E13" s="4" t="s">
        <v>8</v>
      </c>
      <c r="F13" s="233" t="s">
        <v>38</v>
      </c>
      <c r="G13" s="4" t="s">
        <v>12</v>
      </c>
      <c r="H13" s="25">
        <v>100</v>
      </c>
      <c r="I13" s="25">
        <v>100</v>
      </c>
      <c r="J13" s="35">
        <f t="shared" si="0"/>
        <v>100</v>
      </c>
      <c r="K13" s="371">
        <f t="shared" ref="K13" si="3">(J13+J14)/2</f>
        <v>100</v>
      </c>
      <c r="L13" s="232"/>
      <c r="M13" s="387"/>
      <c r="N13" s="383"/>
      <c r="O13" s="3"/>
      <c r="P13" s="3"/>
    </row>
    <row r="14" spans="1:16" s="234" customFormat="1" x14ac:dyDescent="0.25">
      <c r="A14" s="346"/>
      <c r="B14" s="375"/>
      <c r="C14" s="344"/>
      <c r="D14" s="344"/>
      <c r="E14" s="4" t="s">
        <v>9</v>
      </c>
      <c r="F14" s="233" t="s">
        <v>14</v>
      </c>
      <c r="G14" s="4" t="s">
        <v>15</v>
      </c>
      <c r="H14" s="25">
        <v>11</v>
      </c>
      <c r="I14" s="25">
        <v>11</v>
      </c>
      <c r="J14" s="35">
        <f t="shared" si="0"/>
        <v>100</v>
      </c>
      <c r="K14" s="372"/>
      <c r="L14" s="232"/>
      <c r="M14" s="387"/>
      <c r="N14" s="383"/>
      <c r="O14" s="3"/>
      <c r="P14" s="3"/>
    </row>
    <row r="15" spans="1:16" s="234" customFormat="1" ht="39.75" customHeight="1" x14ac:dyDescent="0.25">
      <c r="A15" s="346"/>
      <c r="B15" s="384" t="s">
        <v>97</v>
      </c>
      <c r="C15" s="344" t="s">
        <v>96</v>
      </c>
      <c r="D15" s="344" t="s">
        <v>7</v>
      </c>
      <c r="E15" s="4" t="s">
        <v>8</v>
      </c>
      <c r="F15" s="230" t="s">
        <v>38</v>
      </c>
      <c r="G15" s="4" t="s">
        <v>12</v>
      </c>
      <c r="H15" s="8">
        <v>100</v>
      </c>
      <c r="I15" s="8">
        <v>100</v>
      </c>
      <c r="J15" s="35">
        <f t="shared" si="0"/>
        <v>100</v>
      </c>
      <c r="K15" s="371">
        <f t="shared" ref="K15" si="4">(J15+J16)/2</f>
        <v>100</v>
      </c>
      <c r="L15" s="232"/>
      <c r="M15" s="387"/>
      <c r="N15" s="383"/>
      <c r="O15" s="3"/>
      <c r="P15" s="3"/>
    </row>
    <row r="16" spans="1:16" s="234" customFormat="1" x14ac:dyDescent="0.25">
      <c r="A16" s="346"/>
      <c r="B16" s="386"/>
      <c r="C16" s="344"/>
      <c r="D16" s="344"/>
      <c r="E16" s="4" t="s">
        <v>9</v>
      </c>
      <c r="F16" s="230" t="s">
        <v>14</v>
      </c>
      <c r="G16" s="4" t="s">
        <v>15</v>
      </c>
      <c r="H16" s="8">
        <v>1</v>
      </c>
      <c r="I16" s="8">
        <v>1</v>
      </c>
      <c r="J16" s="35">
        <f t="shared" si="0"/>
        <v>100</v>
      </c>
      <c r="K16" s="372"/>
      <c r="L16" s="233"/>
      <c r="M16" s="387"/>
      <c r="N16" s="383"/>
      <c r="O16" s="3"/>
      <c r="P16" s="3"/>
    </row>
    <row r="17" spans="1:16" s="234" customFormat="1" ht="42" customHeight="1" x14ac:dyDescent="0.25">
      <c r="A17" s="346"/>
      <c r="B17" s="373" t="s">
        <v>85</v>
      </c>
      <c r="C17" s="344" t="s">
        <v>40</v>
      </c>
      <c r="D17" s="344" t="s">
        <v>7</v>
      </c>
      <c r="E17" s="4" t="s">
        <v>8</v>
      </c>
      <c r="F17" s="233" t="s">
        <v>41</v>
      </c>
      <c r="G17" s="4" t="s">
        <v>12</v>
      </c>
      <c r="H17" s="32">
        <v>100</v>
      </c>
      <c r="I17" s="32">
        <v>100</v>
      </c>
      <c r="J17" s="35">
        <f t="shared" si="0"/>
        <v>100</v>
      </c>
      <c r="K17" s="371">
        <f>(J17+J18)/2</f>
        <v>100</v>
      </c>
      <c r="L17" s="232"/>
      <c r="M17" s="387"/>
      <c r="N17" s="383"/>
      <c r="O17" s="3"/>
      <c r="P17" s="3"/>
    </row>
    <row r="18" spans="1:16" s="234" customFormat="1" x14ac:dyDescent="0.25">
      <c r="A18" s="346"/>
      <c r="B18" s="375"/>
      <c r="C18" s="344"/>
      <c r="D18" s="344"/>
      <c r="E18" s="4" t="s">
        <v>9</v>
      </c>
      <c r="F18" s="233" t="s">
        <v>14</v>
      </c>
      <c r="G18" s="4" t="s">
        <v>15</v>
      </c>
      <c r="H18" s="25">
        <v>18</v>
      </c>
      <c r="I18" s="164">
        <v>18</v>
      </c>
      <c r="J18" s="35">
        <f>I18/H18*100</f>
        <v>100</v>
      </c>
      <c r="K18" s="372"/>
      <c r="L18" s="232"/>
      <c r="M18" s="387"/>
      <c r="N18" s="383"/>
      <c r="O18" s="3"/>
      <c r="P18" s="3"/>
    </row>
    <row r="19" spans="1:16" s="234" customFormat="1" ht="29.25" customHeight="1" x14ac:dyDescent="0.25">
      <c r="A19" s="346"/>
      <c r="B19" s="384" t="s">
        <v>87</v>
      </c>
      <c r="C19" s="341" t="s">
        <v>88</v>
      </c>
      <c r="D19" s="341" t="s">
        <v>86</v>
      </c>
      <c r="E19" s="45" t="s">
        <v>8</v>
      </c>
      <c r="F19" s="230" t="s">
        <v>89</v>
      </c>
      <c r="G19" s="45" t="s">
        <v>12</v>
      </c>
      <c r="H19" s="23">
        <v>100</v>
      </c>
      <c r="I19" s="23">
        <v>100</v>
      </c>
      <c r="J19" s="35">
        <f t="shared" si="0"/>
        <v>100</v>
      </c>
      <c r="K19" s="367">
        <f>(J19+J20+J21)/3</f>
        <v>100</v>
      </c>
      <c r="L19" s="235" t="s">
        <v>227</v>
      </c>
      <c r="M19" s="387"/>
      <c r="N19" s="383"/>
      <c r="O19" s="3"/>
      <c r="P19" s="3"/>
    </row>
    <row r="20" spans="1:16" s="234" customFormat="1" x14ac:dyDescent="0.25">
      <c r="A20" s="346"/>
      <c r="B20" s="385"/>
      <c r="C20" s="342"/>
      <c r="D20" s="342"/>
      <c r="E20" s="45" t="s">
        <v>9</v>
      </c>
      <c r="F20" s="230" t="s">
        <v>90</v>
      </c>
      <c r="G20" s="45" t="s">
        <v>92</v>
      </c>
      <c r="H20" s="38">
        <v>2</v>
      </c>
      <c r="I20" s="38">
        <v>2</v>
      </c>
      <c r="J20" s="35">
        <f t="shared" si="0"/>
        <v>100</v>
      </c>
      <c r="K20" s="368"/>
      <c r="L20" s="235"/>
      <c r="M20" s="387"/>
      <c r="N20" s="383"/>
      <c r="O20" s="3"/>
      <c r="P20" s="3"/>
    </row>
    <row r="21" spans="1:16" s="234" customFormat="1" x14ac:dyDescent="0.25">
      <c r="A21" s="346"/>
      <c r="B21" s="386"/>
      <c r="C21" s="343"/>
      <c r="D21" s="343"/>
      <c r="E21" s="45" t="s">
        <v>9</v>
      </c>
      <c r="F21" s="230" t="s">
        <v>91</v>
      </c>
      <c r="G21" s="45" t="s">
        <v>92</v>
      </c>
      <c r="H21" s="38">
        <v>5</v>
      </c>
      <c r="I21" s="38">
        <v>5</v>
      </c>
      <c r="J21" s="35">
        <f t="shared" si="0"/>
        <v>100</v>
      </c>
      <c r="K21" s="369"/>
      <c r="L21" s="235"/>
      <c r="M21" s="387"/>
      <c r="N21" s="383"/>
      <c r="O21" s="3"/>
      <c r="P21" s="3"/>
    </row>
    <row r="22" spans="1:16" s="234" customFormat="1" ht="24" x14ac:dyDescent="0.25">
      <c r="A22" s="346"/>
      <c r="B22" s="373" t="s">
        <v>122</v>
      </c>
      <c r="C22" s="344" t="s">
        <v>43</v>
      </c>
      <c r="D22" s="344" t="s">
        <v>7</v>
      </c>
      <c r="E22" s="4" t="s">
        <v>8</v>
      </c>
      <c r="F22" s="233" t="s">
        <v>44</v>
      </c>
      <c r="G22" s="4" t="s">
        <v>12</v>
      </c>
      <c r="H22" s="14">
        <v>100</v>
      </c>
      <c r="I22" s="14">
        <v>100</v>
      </c>
      <c r="J22" s="35">
        <f t="shared" si="0"/>
        <v>100</v>
      </c>
      <c r="K22" s="367">
        <f>(J22+J23+J24)/3</f>
        <v>100</v>
      </c>
      <c r="L22" s="232"/>
      <c r="M22" s="387"/>
      <c r="N22" s="383"/>
      <c r="O22" s="3"/>
      <c r="P22" s="3"/>
    </row>
    <row r="23" spans="1:16" s="234" customFormat="1" x14ac:dyDescent="0.25">
      <c r="A23" s="346"/>
      <c r="B23" s="374"/>
      <c r="C23" s="344"/>
      <c r="D23" s="344"/>
      <c r="E23" s="4" t="s">
        <v>9</v>
      </c>
      <c r="F23" s="233" t="s">
        <v>14</v>
      </c>
      <c r="G23" s="4" t="s">
        <v>15</v>
      </c>
      <c r="H23" s="14">
        <v>134</v>
      </c>
      <c r="I23" s="182">
        <v>134</v>
      </c>
      <c r="J23" s="35">
        <f t="shared" si="0"/>
        <v>100</v>
      </c>
      <c r="K23" s="368"/>
      <c r="L23" s="232"/>
      <c r="M23" s="387"/>
      <c r="N23" s="383"/>
      <c r="O23" s="3"/>
      <c r="P23" s="3"/>
    </row>
    <row r="24" spans="1:16" s="234" customFormat="1" x14ac:dyDescent="0.25">
      <c r="A24" s="347"/>
      <c r="B24" s="375"/>
      <c r="C24" s="344"/>
      <c r="D24" s="344"/>
      <c r="E24" s="4" t="s">
        <v>9</v>
      </c>
      <c r="F24" s="233" t="s">
        <v>45</v>
      </c>
      <c r="G24" s="4" t="s">
        <v>46</v>
      </c>
      <c r="H24" s="14">
        <v>1050</v>
      </c>
      <c r="I24" s="182">
        <v>1050</v>
      </c>
      <c r="J24" s="35">
        <f t="shared" si="0"/>
        <v>100</v>
      </c>
      <c r="K24" s="369"/>
      <c r="L24" s="232"/>
      <c r="M24" s="387"/>
      <c r="N24" s="340"/>
      <c r="O24" s="3"/>
      <c r="P24" s="3"/>
    </row>
  </sheetData>
  <mergeCells count="38">
    <mergeCell ref="B9:B10"/>
    <mergeCell ref="D9:D10"/>
    <mergeCell ref="A7:A24"/>
    <mergeCell ref="M7:M24"/>
    <mergeCell ref="B22:B24"/>
    <mergeCell ref="C22:C24"/>
    <mergeCell ref="D22:D24"/>
    <mergeCell ref="K22:K24"/>
    <mergeCell ref="K7:K8"/>
    <mergeCell ref="B7:B8"/>
    <mergeCell ref="C9:C10"/>
    <mergeCell ref="K13:K14"/>
    <mergeCell ref="B11:B12"/>
    <mergeCell ref="D15:D16"/>
    <mergeCell ref="B17:B18"/>
    <mergeCell ref="C17:C18"/>
    <mergeCell ref="B19:B21"/>
    <mergeCell ref="C19:C21"/>
    <mergeCell ref="D19:D21"/>
    <mergeCell ref="K19:K21"/>
    <mergeCell ref="K11:K12"/>
    <mergeCell ref="K15:K16"/>
    <mergeCell ref="K17:K18"/>
    <mergeCell ref="B13:B14"/>
    <mergeCell ref="C11:C12"/>
    <mergeCell ref="D11:D12"/>
    <mergeCell ref="C13:C14"/>
    <mergeCell ref="D13:D14"/>
    <mergeCell ref="D17:D18"/>
    <mergeCell ref="B15:B16"/>
    <mergeCell ref="C15:C16"/>
    <mergeCell ref="K9:K10"/>
    <mergeCell ref="I2:N2"/>
    <mergeCell ref="I3:N3"/>
    <mergeCell ref="C5:I5"/>
    <mergeCell ref="C7:C8"/>
    <mergeCell ref="D7:D8"/>
    <mergeCell ref="N10:N24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8"/>
  <sheetViews>
    <sheetView view="pageBreakPreview" topLeftCell="A6" zoomScale="85" zoomScaleNormal="70" zoomScaleSheetLayoutView="85" workbookViewId="0">
      <pane xSplit="3" topLeftCell="D1" activePane="topRight" state="frozen"/>
      <selection activeCell="A7" sqref="A7"/>
      <selection pane="topRight" activeCell="K25" sqref="K25:K2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197" customFormat="1" x14ac:dyDescent="0.25">
      <c r="I1" s="197" t="s">
        <v>159</v>
      </c>
      <c r="O1" s="3"/>
      <c r="P1" s="3"/>
    </row>
    <row r="2" spans="1:16" s="197" customFormat="1" ht="18.75" customHeigh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197" customFormat="1" x14ac:dyDescent="0.25">
      <c r="I3" s="348" t="s">
        <v>264</v>
      </c>
      <c r="J3" s="348"/>
      <c r="K3" s="348"/>
      <c r="L3" s="348"/>
      <c r="M3" s="348"/>
      <c r="N3" s="348"/>
      <c r="O3" s="3"/>
      <c r="P3" s="3"/>
    </row>
    <row r="4" spans="1:16" s="197" customFormat="1" ht="18.75" customHeight="1" x14ac:dyDescent="0.25">
      <c r="O4" s="3"/>
      <c r="P4" s="3"/>
    </row>
    <row r="5" spans="1:16" s="197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197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192" t="s">
        <v>6</v>
      </c>
      <c r="J6" s="194" t="s">
        <v>26</v>
      </c>
      <c r="K6" s="194" t="s">
        <v>27</v>
      </c>
      <c r="L6" s="194" t="s">
        <v>185</v>
      </c>
      <c r="M6" s="193" t="s">
        <v>186</v>
      </c>
      <c r="N6" s="29" t="s">
        <v>28</v>
      </c>
      <c r="O6" s="3"/>
      <c r="P6" s="3"/>
    </row>
    <row r="7" spans="1:16" s="197" customFormat="1" ht="54.75" customHeight="1" x14ac:dyDescent="0.25">
      <c r="A7" s="345" t="s">
        <v>59</v>
      </c>
      <c r="B7" s="373" t="s">
        <v>69</v>
      </c>
      <c r="C7" s="344" t="s">
        <v>70</v>
      </c>
      <c r="D7" s="344" t="s">
        <v>7</v>
      </c>
      <c r="E7" s="4" t="s">
        <v>8</v>
      </c>
      <c r="F7" s="196" t="s">
        <v>11</v>
      </c>
      <c r="G7" s="4" t="s">
        <v>12</v>
      </c>
      <c r="H7" s="32">
        <v>100</v>
      </c>
      <c r="I7" s="32">
        <v>100</v>
      </c>
      <c r="J7" s="35">
        <f t="shared" ref="J7:J27" si="0">I7/H7*100</f>
        <v>100</v>
      </c>
      <c r="K7" s="379">
        <f>((((J9+J8)/2)+J7)/2)</f>
        <v>105</v>
      </c>
      <c r="L7" s="371" t="s">
        <v>247</v>
      </c>
      <c r="M7" s="337" t="s">
        <v>213</v>
      </c>
      <c r="N7" s="296">
        <f>(K7+K10+K13+K16+K19+K21+K23+K25)/8</f>
        <v>99.627637987012989</v>
      </c>
      <c r="O7" s="3">
        <v>100</v>
      </c>
      <c r="P7" s="80"/>
    </row>
    <row r="8" spans="1:16" s="197" customFormat="1" x14ac:dyDescent="0.25">
      <c r="A8" s="346"/>
      <c r="B8" s="374"/>
      <c r="C8" s="344"/>
      <c r="D8" s="344"/>
      <c r="E8" s="4" t="s">
        <v>9</v>
      </c>
      <c r="F8" s="196" t="s">
        <v>14</v>
      </c>
      <c r="G8" s="4" t="s">
        <v>15</v>
      </c>
      <c r="H8" s="25">
        <v>1</v>
      </c>
      <c r="I8" s="25">
        <v>2</v>
      </c>
      <c r="J8" s="35">
        <v>110</v>
      </c>
      <c r="K8" s="379"/>
      <c r="L8" s="388"/>
      <c r="M8" s="338"/>
      <c r="N8" s="131"/>
      <c r="O8" s="3">
        <f>(J8+J9)/2</f>
        <v>110</v>
      </c>
      <c r="P8" s="3">
        <f>(O7+O8)/2</f>
        <v>105</v>
      </c>
    </row>
    <row r="9" spans="1:16" s="197" customFormat="1" x14ac:dyDescent="0.25">
      <c r="A9" s="346"/>
      <c r="B9" s="375"/>
      <c r="C9" s="344"/>
      <c r="D9" s="344"/>
      <c r="E9" s="4" t="s">
        <v>9</v>
      </c>
      <c r="F9" s="196" t="s">
        <v>16</v>
      </c>
      <c r="G9" s="4" t="s">
        <v>17</v>
      </c>
      <c r="H9" s="25">
        <v>158</v>
      </c>
      <c r="I9" s="25">
        <v>316</v>
      </c>
      <c r="J9" s="35">
        <v>110</v>
      </c>
      <c r="K9" s="379"/>
      <c r="L9" s="372"/>
      <c r="M9" s="338"/>
      <c r="N9" s="131"/>
      <c r="O9" s="3"/>
      <c r="P9" s="3"/>
    </row>
    <row r="10" spans="1:16" s="197" customFormat="1" ht="72" x14ac:dyDescent="0.25">
      <c r="A10" s="346"/>
      <c r="B10" s="373" t="s">
        <v>72</v>
      </c>
      <c r="C10" s="344" t="s">
        <v>71</v>
      </c>
      <c r="D10" s="344" t="s">
        <v>7</v>
      </c>
      <c r="E10" s="4" t="s">
        <v>8</v>
      </c>
      <c r="F10" s="196" t="s">
        <v>11</v>
      </c>
      <c r="G10" s="4" t="s">
        <v>12</v>
      </c>
      <c r="H10" s="32">
        <v>100</v>
      </c>
      <c r="I10" s="32">
        <v>100</v>
      </c>
      <c r="J10" s="35">
        <f t="shared" si="0"/>
        <v>100</v>
      </c>
      <c r="K10" s="379">
        <f>((((J12+J11)/2)+J10)/2)</f>
        <v>100</v>
      </c>
      <c r="L10" s="195"/>
      <c r="M10" s="338"/>
      <c r="N10" s="316" t="s">
        <v>234</v>
      </c>
      <c r="O10" s="3">
        <v>100</v>
      </c>
      <c r="P10" s="3"/>
    </row>
    <row r="11" spans="1:16" s="197" customFormat="1" x14ac:dyDescent="0.25">
      <c r="A11" s="346"/>
      <c r="B11" s="374"/>
      <c r="C11" s="344"/>
      <c r="D11" s="344"/>
      <c r="E11" s="4" t="s">
        <v>9</v>
      </c>
      <c r="F11" s="196" t="s">
        <v>14</v>
      </c>
      <c r="G11" s="4" t="s">
        <v>15</v>
      </c>
      <c r="H11" s="32">
        <v>5</v>
      </c>
      <c r="I11" s="32">
        <v>5</v>
      </c>
      <c r="J11" s="35">
        <f t="shared" si="0"/>
        <v>100</v>
      </c>
      <c r="K11" s="379"/>
      <c r="L11" s="195"/>
      <c r="M11" s="338"/>
      <c r="N11" s="131"/>
      <c r="O11" s="3">
        <f t="shared" ref="O11:O17" si="1">(J11+J12)/2</f>
        <v>100</v>
      </c>
      <c r="P11" s="3">
        <f t="shared" ref="P11:P26" si="2">(O10+O11)/2</f>
        <v>100</v>
      </c>
    </row>
    <row r="12" spans="1:16" s="197" customFormat="1" x14ac:dyDescent="0.25">
      <c r="A12" s="346"/>
      <c r="B12" s="375"/>
      <c r="C12" s="344"/>
      <c r="D12" s="344"/>
      <c r="E12" s="4" t="s">
        <v>9</v>
      </c>
      <c r="F12" s="196" t="s">
        <v>16</v>
      </c>
      <c r="G12" s="4" t="s">
        <v>17</v>
      </c>
      <c r="H12" s="32">
        <v>790</v>
      </c>
      <c r="I12" s="32">
        <v>790</v>
      </c>
      <c r="J12" s="35">
        <f t="shared" si="0"/>
        <v>100</v>
      </c>
      <c r="K12" s="379"/>
      <c r="L12" s="195"/>
      <c r="M12" s="338"/>
      <c r="N12" s="131"/>
      <c r="O12" s="3"/>
      <c r="P12" s="3"/>
    </row>
    <row r="13" spans="1:16" s="197" customFormat="1" ht="36" customHeight="1" x14ac:dyDescent="0.25">
      <c r="A13" s="346"/>
      <c r="B13" s="389" t="s">
        <v>76</v>
      </c>
      <c r="C13" s="341" t="s">
        <v>73</v>
      </c>
      <c r="D13" s="344" t="s">
        <v>7</v>
      </c>
      <c r="E13" s="4" t="s">
        <v>8</v>
      </c>
      <c r="F13" s="200" t="s">
        <v>20</v>
      </c>
      <c r="G13" s="4" t="s">
        <v>12</v>
      </c>
      <c r="H13" s="32">
        <v>100</v>
      </c>
      <c r="I13" s="32">
        <v>100</v>
      </c>
      <c r="J13" s="35">
        <f t="shared" si="0"/>
        <v>100</v>
      </c>
      <c r="K13" s="379">
        <f>((((J15+J14)/2)+J13)/2)</f>
        <v>105</v>
      </c>
      <c r="L13" s="371" t="s">
        <v>247</v>
      </c>
      <c r="M13" s="338"/>
      <c r="N13" s="131"/>
      <c r="O13" s="3">
        <v>100</v>
      </c>
      <c r="P13" s="3"/>
    </row>
    <row r="14" spans="1:16" s="197" customFormat="1" x14ac:dyDescent="0.25">
      <c r="A14" s="346"/>
      <c r="B14" s="389"/>
      <c r="C14" s="342"/>
      <c r="D14" s="344"/>
      <c r="E14" s="4" t="s">
        <v>9</v>
      </c>
      <c r="F14" s="196" t="s">
        <v>14</v>
      </c>
      <c r="G14" s="4" t="s">
        <v>15</v>
      </c>
      <c r="H14" s="25">
        <v>1</v>
      </c>
      <c r="I14" s="25">
        <v>2</v>
      </c>
      <c r="J14" s="35">
        <v>110</v>
      </c>
      <c r="K14" s="379"/>
      <c r="L14" s="388"/>
      <c r="M14" s="338"/>
      <c r="N14" s="131"/>
      <c r="O14" s="3">
        <f t="shared" si="1"/>
        <v>110</v>
      </c>
      <c r="P14" s="3">
        <f t="shared" si="2"/>
        <v>105</v>
      </c>
    </row>
    <row r="15" spans="1:16" s="197" customFormat="1" x14ac:dyDescent="0.25">
      <c r="A15" s="346"/>
      <c r="B15" s="389"/>
      <c r="C15" s="343"/>
      <c r="D15" s="344"/>
      <c r="E15" s="4" t="s">
        <v>9</v>
      </c>
      <c r="F15" s="196" t="s">
        <v>16</v>
      </c>
      <c r="G15" s="4" t="s">
        <v>17</v>
      </c>
      <c r="H15" s="25">
        <v>158</v>
      </c>
      <c r="I15" s="25">
        <v>316</v>
      </c>
      <c r="J15" s="35">
        <v>110</v>
      </c>
      <c r="K15" s="379"/>
      <c r="L15" s="372"/>
      <c r="M15" s="338"/>
      <c r="N15" s="131"/>
      <c r="O15" s="3"/>
      <c r="P15" s="3"/>
    </row>
    <row r="16" spans="1:16" s="197" customFormat="1" ht="39.75" customHeight="1" x14ac:dyDescent="0.25">
      <c r="A16" s="346"/>
      <c r="B16" s="389" t="s">
        <v>77</v>
      </c>
      <c r="C16" s="344" t="s">
        <v>74</v>
      </c>
      <c r="D16" s="344" t="s">
        <v>7</v>
      </c>
      <c r="E16" s="4" t="s">
        <v>8</v>
      </c>
      <c r="F16" s="200" t="s">
        <v>20</v>
      </c>
      <c r="G16" s="4" t="s">
        <v>12</v>
      </c>
      <c r="H16" s="32">
        <v>100</v>
      </c>
      <c r="I16" s="32">
        <v>100</v>
      </c>
      <c r="J16" s="35">
        <f t="shared" si="0"/>
        <v>100</v>
      </c>
      <c r="K16" s="379">
        <f>((((J18+J17)/2)+J16)/2)</f>
        <v>100</v>
      </c>
      <c r="L16" s="195"/>
      <c r="M16" s="338"/>
      <c r="N16" s="131"/>
      <c r="O16" s="3">
        <v>100</v>
      </c>
      <c r="P16" s="3"/>
    </row>
    <row r="17" spans="1:16" s="197" customFormat="1" x14ac:dyDescent="0.25">
      <c r="A17" s="346"/>
      <c r="B17" s="389"/>
      <c r="C17" s="344"/>
      <c r="D17" s="344"/>
      <c r="E17" s="4" t="s">
        <v>9</v>
      </c>
      <c r="F17" s="196" t="s">
        <v>14</v>
      </c>
      <c r="G17" s="4" t="s">
        <v>15</v>
      </c>
      <c r="H17" s="32">
        <v>5</v>
      </c>
      <c r="I17" s="32">
        <v>5</v>
      </c>
      <c r="J17" s="35">
        <f t="shared" si="0"/>
        <v>100</v>
      </c>
      <c r="K17" s="379"/>
      <c r="L17" s="195" t="s">
        <v>227</v>
      </c>
      <c r="M17" s="338"/>
      <c r="N17" s="131"/>
      <c r="O17" s="3">
        <f t="shared" si="1"/>
        <v>100</v>
      </c>
      <c r="P17" s="3">
        <f t="shared" si="2"/>
        <v>100</v>
      </c>
    </row>
    <row r="18" spans="1:16" s="197" customFormat="1" x14ac:dyDescent="0.25">
      <c r="A18" s="346"/>
      <c r="B18" s="389"/>
      <c r="C18" s="344"/>
      <c r="D18" s="344"/>
      <c r="E18" s="4" t="s">
        <v>9</v>
      </c>
      <c r="F18" s="196" t="s">
        <v>16</v>
      </c>
      <c r="G18" s="4" t="s">
        <v>17</v>
      </c>
      <c r="H18" s="32">
        <v>790</v>
      </c>
      <c r="I18" s="32">
        <v>790</v>
      </c>
      <c r="J18" s="35">
        <f t="shared" si="0"/>
        <v>100</v>
      </c>
      <c r="K18" s="379"/>
      <c r="L18" s="195"/>
      <c r="M18" s="338"/>
      <c r="N18" s="131"/>
      <c r="O18" s="3"/>
      <c r="P18" s="3"/>
    </row>
    <row r="19" spans="1:16" s="197" customFormat="1" ht="36" x14ac:dyDescent="0.25">
      <c r="A19" s="346"/>
      <c r="B19" s="373" t="s">
        <v>78</v>
      </c>
      <c r="C19" s="344" t="s">
        <v>35</v>
      </c>
      <c r="D19" s="344" t="s">
        <v>7</v>
      </c>
      <c r="E19" s="4" t="s">
        <v>8</v>
      </c>
      <c r="F19" s="196" t="s">
        <v>36</v>
      </c>
      <c r="G19" s="4" t="s">
        <v>12</v>
      </c>
      <c r="H19" s="32">
        <v>100</v>
      </c>
      <c r="I19" s="32">
        <v>100</v>
      </c>
      <c r="J19" s="35">
        <f t="shared" si="0"/>
        <v>100</v>
      </c>
      <c r="K19" s="371">
        <f>(J19+J20)/2</f>
        <v>100</v>
      </c>
      <c r="L19" s="195"/>
      <c r="M19" s="338"/>
      <c r="N19" s="131"/>
      <c r="O19" s="3">
        <v>100</v>
      </c>
      <c r="P19" s="3"/>
    </row>
    <row r="20" spans="1:16" s="197" customFormat="1" x14ac:dyDescent="0.25">
      <c r="A20" s="346"/>
      <c r="B20" s="375"/>
      <c r="C20" s="344"/>
      <c r="D20" s="344"/>
      <c r="E20" s="4" t="s">
        <v>9</v>
      </c>
      <c r="F20" s="196" t="s">
        <v>14</v>
      </c>
      <c r="G20" s="4" t="s">
        <v>15</v>
      </c>
      <c r="H20" s="32">
        <v>10</v>
      </c>
      <c r="I20" s="32">
        <v>10</v>
      </c>
      <c r="J20" s="35">
        <f t="shared" si="0"/>
        <v>100</v>
      </c>
      <c r="K20" s="372"/>
      <c r="L20" s="195"/>
      <c r="M20" s="338"/>
      <c r="N20" s="131"/>
      <c r="O20" s="3" t="e">
        <f>(J20+#REF!)/2</f>
        <v>#REF!</v>
      </c>
      <c r="P20" s="3" t="e">
        <f t="shared" si="2"/>
        <v>#REF!</v>
      </c>
    </row>
    <row r="21" spans="1:16" s="197" customFormat="1" ht="43.5" customHeight="1" x14ac:dyDescent="0.25">
      <c r="A21" s="346"/>
      <c r="B21" s="364" t="s">
        <v>84</v>
      </c>
      <c r="C21" s="344" t="s">
        <v>37</v>
      </c>
      <c r="D21" s="344" t="s">
        <v>7</v>
      </c>
      <c r="E21" s="4" t="s">
        <v>8</v>
      </c>
      <c r="F21" s="298" t="s">
        <v>38</v>
      </c>
      <c r="G21" s="4" t="s">
        <v>12</v>
      </c>
      <c r="H21" s="32">
        <v>100</v>
      </c>
      <c r="I21" s="32">
        <v>100</v>
      </c>
      <c r="J21" s="35">
        <f t="shared" si="0"/>
        <v>100</v>
      </c>
      <c r="K21" s="371">
        <f t="shared" ref="K21" si="3">(J21+J22)/2</f>
        <v>90.625</v>
      </c>
      <c r="L21" s="371" t="s">
        <v>248</v>
      </c>
      <c r="M21" s="338"/>
      <c r="N21" s="131"/>
      <c r="O21" s="3">
        <v>100</v>
      </c>
      <c r="P21" s="3"/>
    </row>
    <row r="22" spans="1:16" s="197" customFormat="1" ht="32.25" customHeight="1" x14ac:dyDescent="0.25">
      <c r="A22" s="346"/>
      <c r="B22" s="365"/>
      <c r="C22" s="344"/>
      <c r="D22" s="344"/>
      <c r="E22" s="4" t="s">
        <v>9</v>
      </c>
      <c r="F22" s="196" t="s">
        <v>14</v>
      </c>
      <c r="G22" s="4" t="s">
        <v>15</v>
      </c>
      <c r="H22" s="46">
        <v>16</v>
      </c>
      <c r="I22" s="46">
        <v>13</v>
      </c>
      <c r="J22" s="35">
        <f t="shared" si="0"/>
        <v>81.25</v>
      </c>
      <c r="K22" s="372"/>
      <c r="L22" s="372"/>
      <c r="M22" s="338"/>
      <c r="N22" s="131"/>
      <c r="O22" s="3">
        <f>(J22+J21)/2</f>
        <v>90.625</v>
      </c>
      <c r="P22" s="3">
        <f t="shared" si="2"/>
        <v>95.3125</v>
      </c>
    </row>
    <row r="23" spans="1:16" s="197" customFormat="1" ht="42" customHeight="1" x14ac:dyDescent="0.25">
      <c r="A23" s="346"/>
      <c r="B23" s="373" t="s">
        <v>83</v>
      </c>
      <c r="C23" s="344" t="s">
        <v>106</v>
      </c>
      <c r="D23" s="344" t="s">
        <v>7</v>
      </c>
      <c r="E23" s="4" t="s">
        <v>8</v>
      </c>
      <c r="F23" s="196" t="s">
        <v>38</v>
      </c>
      <c r="G23" s="4" t="s">
        <v>12</v>
      </c>
      <c r="H23" s="32">
        <v>100</v>
      </c>
      <c r="I23" s="32">
        <v>100</v>
      </c>
      <c r="J23" s="35">
        <f t="shared" si="0"/>
        <v>100</v>
      </c>
      <c r="K23" s="371">
        <f t="shared" ref="K23" si="4">(J23+J24)/2</f>
        <v>100</v>
      </c>
      <c r="L23" s="195"/>
      <c r="M23" s="338"/>
      <c r="N23" s="131"/>
      <c r="O23" s="3">
        <v>100</v>
      </c>
      <c r="P23" s="3"/>
    </row>
    <row r="24" spans="1:16" s="197" customFormat="1" x14ac:dyDescent="0.25">
      <c r="A24" s="346"/>
      <c r="B24" s="375"/>
      <c r="C24" s="344"/>
      <c r="D24" s="344"/>
      <c r="E24" s="4" t="s">
        <v>9</v>
      </c>
      <c r="F24" s="196" t="s">
        <v>14</v>
      </c>
      <c r="G24" s="4" t="s">
        <v>15</v>
      </c>
      <c r="H24" s="32">
        <v>3</v>
      </c>
      <c r="I24" s="32">
        <v>3</v>
      </c>
      <c r="J24" s="35">
        <f t="shared" si="0"/>
        <v>100</v>
      </c>
      <c r="K24" s="372"/>
      <c r="L24" s="195" t="s">
        <v>227</v>
      </c>
      <c r="M24" s="338"/>
      <c r="N24" s="131"/>
      <c r="O24" s="3">
        <v>110</v>
      </c>
      <c r="P24" s="3">
        <f t="shared" si="2"/>
        <v>105</v>
      </c>
    </row>
    <row r="25" spans="1:16" s="197" customFormat="1" ht="24" x14ac:dyDescent="0.25">
      <c r="A25" s="346"/>
      <c r="B25" s="373" t="s">
        <v>122</v>
      </c>
      <c r="C25" s="344" t="s">
        <v>43</v>
      </c>
      <c r="D25" s="344" t="s">
        <v>7</v>
      </c>
      <c r="E25" s="4" t="s">
        <v>8</v>
      </c>
      <c r="F25" s="196" t="s">
        <v>44</v>
      </c>
      <c r="G25" s="4" t="s">
        <v>12</v>
      </c>
      <c r="H25" s="14">
        <v>100</v>
      </c>
      <c r="I25" s="14">
        <v>100</v>
      </c>
      <c r="J25" s="35">
        <f t="shared" si="0"/>
        <v>100</v>
      </c>
      <c r="K25" s="379">
        <f>((((J27+J26)/2)+J25)/2)</f>
        <v>96.396103896103895</v>
      </c>
      <c r="L25" s="371" t="s">
        <v>248</v>
      </c>
      <c r="M25" s="338"/>
      <c r="N25" s="131"/>
      <c r="O25" s="3">
        <v>100</v>
      </c>
      <c r="P25" s="3"/>
    </row>
    <row r="26" spans="1:16" s="197" customFormat="1" ht="29.25" customHeight="1" x14ac:dyDescent="0.25">
      <c r="A26" s="346"/>
      <c r="B26" s="374"/>
      <c r="C26" s="344"/>
      <c r="D26" s="344"/>
      <c r="E26" s="4" t="s">
        <v>9</v>
      </c>
      <c r="F26" s="196" t="s">
        <v>14</v>
      </c>
      <c r="G26" s="4" t="s">
        <v>15</v>
      </c>
      <c r="H26" s="14">
        <v>28</v>
      </c>
      <c r="I26" s="14">
        <v>26</v>
      </c>
      <c r="J26" s="35">
        <f t="shared" si="0"/>
        <v>92.857142857142861</v>
      </c>
      <c r="K26" s="379"/>
      <c r="L26" s="388"/>
      <c r="M26" s="338"/>
      <c r="N26" s="131"/>
      <c r="O26" s="3">
        <f>(J26+J27)/2</f>
        <v>92.79220779220779</v>
      </c>
      <c r="P26" s="3">
        <f t="shared" si="2"/>
        <v>96.396103896103895</v>
      </c>
    </row>
    <row r="27" spans="1:16" s="197" customFormat="1" x14ac:dyDescent="0.25">
      <c r="A27" s="347"/>
      <c r="B27" s="375"/>
      <c r="C27" s="344"/>
      <c r="D27" s="344"/>
      <c r="E27" s="4" t="s">
        <v>9</v>
      </c>
      <c r="F27" s="196" t="s">
        <v>45</v>
      </c>
      <c r="G27" s="4" t="s">
        <v>46</v>
      </c>
      <c r="H27" s="14">
        <v>220</v>
      </c>
      <c r="I27" s="14">
        <v>204</v>
      </c>
      <c r="J27" s="35">
        <f t="shared" si="0"/>
        <v>92.72727272727272</v>
      </c>
      <c r="K27" s="379"/>
      <c r="L27" s="372"/>
      <c r="M27" s="339"/>
      <c r="N27" s="133"/>
      <c r="O27" s="3"/>
      <c r="P27" s="3"/>
    </row>
    <row r="28" spans="1:16" x14ac:dyDescent="0.25">
      <c r="H28" s="47"/>
      <c r="I28" s="47"/>
    </row>
  </sheetData>
  <mergeCells count="41">
    <mergeCell ref="A7:A27"/>
    <mergeCell ref="M7:M27"/>
    <mergeCell ref="B25:B27"/>
    <mergeCell ref="C25:C27"/>
    <mergeCell ref="D25:D27"/>
    <mergeCell ref="K25:K27"/>
    <mergeCell ref="K23:K24"/>
    <mergeCell ref="K21:K22"/>
    <mergeCell ref="B7:B9"/>
    <mergeCell ref="B10:B12"/>
    <mergeCell ref="B13:B15"/>
    <mergeCell ref="B16:B18"/>
    <mergeCell ref="C16:C18"/>
    <mergeCell ref="D16:D18"/>
    <mergeCell ref="B19:B20"/>
    <mergeCell ref="B21:B22"/>
    <mergeCell ref="B23:B24"/>
    <mergeCell ref="C23:C24"/>
    <mergeCell ref="D23:D24"/>
    <mergeCell ref="I2:N2"/>
    <mergeCell ref="I3:N3"/>
    <mergeCell ref="C5:I5"/>
    <mergeCell ref="C19:C20"/>
    <mergeCell ref="D19:D20"/>
    <mergeCell ref="C7:C9"/>
    <mergeCell ref="D7:D9"/>
    <mergeCell ref="C10:C12"/>
    <mergeCell ref="D10:D12"/>
    <mergeCell ref="K13:K15"/>
    <mergeCell ref="K7:K9"/>
    <mergeCell ref="K10:K12"/>
    <mergeCell ref="K19:K20"/>
    <mergeCell ref="L7:L9"/>
    <mergeCell ref="L13:L15"/>
    <mergeCell ref="L21:L22"/>
    <mergeCell ref="L25:L27"/>
    <mergeCell ref="C21:C22"/>
    <mergeCell ref="D21:D22"/>
    <mergeCell ref="K16:K18"/>
    <mergeCell ref="C13:C15"/>
    <mergeCell ref="D13:D15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  <rowBreaks count="1" manualBreakCount="1">
    <brk id="15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4"/>
  <sheetViews>
    <sheetView view="pageBreakPreview" zoomScale="85" zoomScaleNormal="70" zoomScaleSheetLayoutView="85" workbookViewId="0">
      <pane xSplit="3" topLeftCell="D1" activePane="topRight" state="frozen"/>
      <selection activeCell="A2" sqref="A2"/>
      <selection pane="topRight" activeCell="K42" sqref="K42:K44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0" width="15.85546875" style="1"/>
    <col min="11" max="11" width="15.85546875" style="15"/>
    <col min="12" max="13" width="15.85546875" style="49"/>
    <col min="14" max="14" width="15.85546875" style="1"/>
    <col min="15" max="16" width="15.85546875" style="11"/>
    <col min="17" max="16384" width="15.85546875" style="1"/>
  </cols>
  <sheetData>
    <row r="1" spans="1:16" x14ac:dyDescent="0.25">
      <c r="I1" s="1" t="s">
        <v>160</v>
      </c>
      <c r="K1" s="3"/>
      <c r="L1" s="3"/>
      <c r="M1" s="3"/>
      <c r="O1" s="80"/>
      <c r="P1" s="80"/>
    </row>
    <row r="2" spans="1:16" ht="18.75" customHeight="1" x14ac:dyDescent="0.25">
      <c r="I2" s="390" t="s">
        <v>68</v>
      </c>
      <c r="J2" s="390"/>
      <c r="K2" s="390"/>
      <c r="L2" s="390"/>
      <c r="M2" s="390"/>
      <c r="N2" s="390"/>
      <c r="O2" s="80"/>
      <c r="P2" s="80"/>
    </row>
    <row r="3" spans="1:16" ht="18.75" customHeight="1" x14ac:dyDescent="0.25">
      <c r="I3" s="390" t="s">
        <v>263</v>
      </c>
      <c r="J3" s="390"/>
      <c r="K3" s="390"/>
      <c r="L3" s="390"/>
      <c r="M3" s="390"/>
      <c r="N3" s="390"/>
      <c r="O3" s="80"/>
      <c r="P3" s="80"/>
    </row>
    <row r="4" spans="1:16" x14ac:dyDescent="0.25">
      <c r="K4" s="3"/>
      <c r="L4" s="3"/>
      <c r="M4" s="3"/>
      <c r="O4" s="80"/>
      <c r="P4" s="80"/>
    </row>
    <row r="5" spans="1:16" ht="18.75" x14ac:dyDescent="0.3">
      <c r="C5" s="349" t="s">
        <v>10</v>
      </c>
      <c r="D5" s="349"/>
      <c r="E5" s="349"/>
      <c r="F5" s="349"/>
      <c r="G5" s="349"/>
      <c r="H5" s="349"/>
      <c r="I5" s="349"/>
      <c r="K5" s="80"/>
      <c r="L5" s="80"/>
      <c r="M5" s="80"/>
      <c r="O5" s="80"/>
      <c r="P5" s="80"/>
    </row>
    <row r="6" spans="1:16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120" t="s">
        <v>26</v>
      </c>
      <c r="K6" s="120" t="s">
        <v>27</v>
      </c>
      <c r="L6" s="120" t="s">
        <v>185</v>
      </c>
      <c r="M6" s="120" t="s">
        <v>186</v>
      </c>
      <c r="N6" s="29" t="s">
        <v>28</v>
      </c>
      <c r="O6" s="80"/>
      <c r="P6" s="80"/>
    </row>
    <row r="7" spans="1:16" ht="81" customHeight="1" x14ac:dyDescent="0.25">
      <c r="A7" s="345" t="s">
        <v>54</v>
      </c>
      <c r="B7" s="373" t="s">
        <v>69</v>
      </c>
      <c r="C7" s="344" t="s">
        <v>70</v>
      </c>
      <c r="D7" s="344" t="s">
        <v>7</v>
      </c>
      <c r="E7" s="4" t="s">
        <v>8</v>
      </c>
      <c r="F7" s="124" t="s">
        <v>11</v>
      </c>
      <c r="G7" s="4" t="s">
        <v>12</v>
      </c>
      <c r="H7" s="17">
        <v>100</v>
      </c>
      <c r="I7" s="17">
        <v>100</v>
      </c>
      <c r="J7" s="5">
        <f>I7*100/H7</f>
        <v>100</v>
      </c>
      <c r="K7" s="371">
        <f>(((J8+J9)/2)+J7)/2</f>
        <v>90.625</v>
      </c>
      <c r="L7" s="371" t="s">
        <v>271</v>
      </c>
      <c r="M7" s="337" t="s">
        <v>213</v>
      </c>
      <c r="N7" s="126">
        <f>AVERAGE(K7:K44)</f>
        <v>99.415235128803744</v>
      </c>
      <c r="O7" s="80">
        <v>100</v>
      </c>
      <c r="P7" s="12"/>
    </row>
    <row r="8" spans="1:16" ht="15" customHeight="1" x14ac:dyDescent="0.25">
      <c r="A8" s="346"/>
      <c r="B8" s="374"/>
      <c r="C8" s="344"/>
      <c r="D8" s="344"/>
      <c r="E8" s="4" t="s">
        <v>9</v>
      </c>
      <c r="F8" s="124" t="s">
        <v>14</v>
      </c>
      <c r="G8" s="4" t="s">
        <v>15</v>
      </c>
      <c r="H8" s="8">
        <v>16</v>
      </c>
      <c r="I8" s="8">
        <v>15</v>
      </c>
      <c r="J8" s="5">
        <f t="shared" ref="J8:J44" si="0">I8*100/H8</f>
        <v>93.75</v>
      </c>
      <c r="K8" s="388"/>
      <c r="L8" s="388"/>
      <c r="M8" s="338"/>
      <c r="N8" s="131"/>
      <c r="O8" s="80">
        <f>(J8+J9)/2</f>
        <v>81.25</v>
      </c>
      <c r="P8" s="80">
        <f>(O7+O8)/2</f>
        <v>90.625</v>
      </c>
    </row>
    <row r="9" spans="1:16" ht="21.75" customHeight="1" x14ac:dyDescent="0.25">
      <c r="A9" s="346"/>
      <c r="B9" s="375"/>
      <c r="C9" s="344"/>
      <c r="D9" s="344"/>
      <c r="E9" s="4" t="s">
        <v>9</v>
      </c>
      <c r="F9" s="124" t="s">
        <v>16</v>
      </c>
      <c r="G9" s="4" t="s">
        <v>17</v>
      </c>
      <c r="H9" s="132">
        <v>848</v>
      </c>
      <c r="I9" s="8">
        <v>583</v>
      </c>
      <c r="J9" s="5">
        <f t="shared" si="0"/>
        <v>68.75</v>
      </c>
      <c r="K9" s="372"/>
      <c r="L9" s="372"/>
      <c r="M9" s="338"/>
      <c r="N9" s="131"/>
      <c r="O9" s="80"/>
      <c r="P9" s="80"/>
    </row>
    <row r="10" spans="1:16" ht="75.75" customHeight="1" x14ac:dyDescent="0.25">
      <c r="A10" s="346"/>
      <c r="B10" s="373" t="s">
        <v>72</v>
      </c>
      <c r="C10" s="344" t="s">
        <v>71</v>
      </c>
      <c r="D10" s="344" t="s">
        <v>7</v>
      </c>
      <c r="E10" s="4" t="s">
        <v>8</v>
      </c>
      <c r="F10" s="124" t="s">
        <v>11</v>
      </c>
      <c r="G10" s="4" t="s">
        <v>12</v>
      </c>
      <c r="H10" s="8">
        <v>100</v>
      </c>
      <c r="I10" s="8">
        <v>100</v>
      </c>
      <c r="J10" s="5">
        <f t="shared" si="0"/>
        <v>100</v>
      </c>
      <c r="K10" s="371">
        <f>(((J11+J12)/2)+J10)/2</f>
        <v>98.68617230644449</v>
      </c>
      <c r="L10" s="371" t="s">
        <v>267</v>
      </c>
      <c r="M10" s="338"/>
      <c r="N10" s="121" t="s">
        <v>234</v>
      </c>
      <c r="O10" s="80">
        <v>100</v>
      </c>
      <c r="P10" s="80"/>
    </row>
    <row r="11" spans="1:16" ht="15" customHeight="1" x14ac:dyDescent="0.25">
      <c r="A11" s="346"/>
      <c r="B11" s="374"/>
      <c r="C11" s="344"/>
      <c r="D11" s="344"/>
      <c r="E11" s="4" t="s">
        <v>9</v>
      </c>
      <c r="F11" s="124" t="s">
        <v>14</v>
      </c>
      <c r="G11" s="4" t="s">
        <v>15</v>
      </c>
      <c r="H11" s="8">
        <v>49</v>
      </c>
      <c r="I11" s="8">
        <v>48</v>
      </c>
      <c r="J11" s="5">
        <f t="shared" si="0"/>
        <v>97.959183673469383</v>
      </c>
      <c r="K11" s="388"/>
      <c r="L11" s="388"/>
      <c r="M11" s="338"/>
      <c r="N11" s="131"/>
      <c r="O11" s="80">
        <f t="shared" ref="O11:O43" si="1">(J11+J12)/2</f>
        <v>97.37234461288898</v>
      </c>
      <c r="P11" s="80">
        <f t="shared" ref="P11:P43" si="2">(O10+O11)/2</f>
        <v>98.68617230644449</v>
      </c>
    </row>
    <row r="12" spans="1:16" x14ac:dyDescent="0.25">
      <c r="A12" s="346"/>
      <c r="B12" s="375"/>
      <c r="C12" s="344"/>
      <c r="D12" s="344"/>
      <c r="E12" s="4" t="s">
        <v>9</v>
      </c>
      <c r="F12" s="124" t="s">
        <v>16</v>
      </c>
      <c r="G12" s="4" t="s">
        <v>17</v>
      </c>
      <c r="H12" s="8">
        <v>3422</v>
      </c>
      <c r="I12" s="8">
        <v>3312</v>
      </c>
      <c r="J12" s="5">
        <f t="shared" si="0"/>
        <v>96.785505552308592</v>
      </c>
      <c r="K12" s="372"/>
      <c r="L12" s="372"/>
      <c r="M12" s="338"/>
      <c r="N12" s="131"/>
      <c r="O12" s="80"/>
      <c r="P12" s="80"/>
    </row>
    <row r="13" spans="1:16" ht="27.75" customHeight="1" x14ac:dyDescent="0.25">
      <c r="A13" s="346"/>
      <c r="B13" s="389" t="s">
        <v>76</v>
      </c>
      <c r="C13" s="341" t="s">
        <v>136</v>
      </c>
      <c r="D13" s="344" t="s">
        <v>7</v>
      </c>
      <c r="E13" s="4" t="s">
        <v>8</v>
      </c>
      <c r="F13" s="200" t="s">
        <v>20</v>
      </c>
      <c r="G13" s="4" t="s">
        <v>12</v>
      </c>
      <c r="H13" s="8">
        <v>100</v>
      </c>
      <c r="I13" s="8">
        <v>100</v>
      </c>
      <c r="J13" s="5">
        <f t="shared" si="0"/>
        <v>100</v>
      </c>
      <c r="K13" s="371">
        <f>(((J14+J15)/2)+J13)/2</f>
        <v>90.625</v>
      </c>
      <c r="L13" s="371" t="s">
        <v>271</v>
      </c>
      <c r="M13" s="338"/>
      <c r="N13" s="131"/>
      <c r="O13" s="80">
        <v>100</v>
      </c>
      <c r="P13" s="80"/>
    </row>
    <row r="14" spans="1:16" ht="18.75" customHeight="1" x14ac:dyDescent="0.25">
      <c r="A14" s="346"/>
      <c r="B14" s="389"/>
      <c r="C14" s="342"/>
      <c r="D14" s="344"/>
      <c r="E14" s="4" t="s">
        <v>9</v>
      </c>
      <c r="F14" s="124" t="s">
        <v>14</v>
      </c>
      <c r="G14" s="4" t="s">
        <v>15</v>
      </c>
      <c r="H14" s="8">
        <v>16</v>
      </c>
      <c r="I14" s="8">
        <v>15</v>
      </c>
      <c r="J14" s="5">
        <f t="shared" si="0"/>
        <v>93.75</v>
      </c>
      <c r="K14" s="388"/>
      <c r="L14" s="388"/>
      <c r="M14" s="338"/>
      <c r="N14" s="131"/>
      <c r="O14" s="80">
        <f t="shared" si="1"/>
        <v>81.25</v>
      </c>
      <c r="P14" s="80">
        <f t="shared" si="2"/>
        <v>90.625</v>
      </c>
    </row>
    <row r="15" spans="1:16" x14ac:dyDescent="0.25">
      <c r="A15" s="346"/>
      <c r="B15" s="389"/>
      <c r="C15" s="343"/>
      <c r="D15" s="344"/>
      <c r="E15" s="4" t="s">
        <v>9</v>
      </c>
      <c r="F15" s="124" t="s">
        <v>16</v>
      </c>
      <c r="G15" s="4" t="s">
        <v>17</v>
      </c>
      <c r="H15" s="8">
        <v>848</v>
      </c>
      <c r="I15" s="8">
        <v>583</v>
      </c>
      <c r="J15" s="5">
        <f t="shared" si="0"/>
        <v>68.75</v>
      </c>
      <c r="K15" s="372"/>
      <c r="L15" s="372"/>
      <c r="M15" s="338"/>
      <c r="N15" s="131"/>
      <c r="O15" s="80"/>
      <c r="P15" s="80"/>
    </row>
    <row r="16" spans="1:16" s="292" customFormat="1" ht="27" customHeight="1" x14ac:dyDescent="0.25">
      <c r="A16" s="346"/>
      <c r="B16" s="291"/>
      <c r="C16" s="344" t="s">
        <v>74</v>
      </c>
      <c r="D16" s="344" t="s">
        <v>7</v>
      </c>
      <c r="E16" s="4" t="s">
        <v>8</v>
      </c>
      <c r="F16" s="200" t="s">
        <v>20</v>
      </c>
      <c r="G16" s="4" t="s">
        <v>12</v>
      </c>
      <c r="H16" s="32">
        <v>100</v>
      </c>
      <c r="I16" s="32">
        <v>100</v>
      </c>
      <c r="J16" s="35">
        <f t="shared" ref="J16:J18" si="3">I16/H16*100</f>
        <v>100</v>
      </c>
      <c r="K16" s="379">
        <f>((((J18+J17)/2)+J16)/2)</f>
        <v>98.636884306987398</v>
      </c>
      <c r="L16" s="371" t="s">
        <v>267</v>
      </c>
      <c r="M16" s="338"/>
      <c r="N16" s="131"/>
      <c r="O16" s="80"/>
      <c r="P16" s="80"/>
    </row>
    <row r="17" spans="1:16" s="292" customFormat="1" x14ac:dyDescent="0.25">
      <c r="A17" s="346"/>
      <c r="B17" s="291"/>
      <c r="C17" s="344"/>
      <c r="D17" s="344"/>
      <c r="E17" s="4" t="s">
        <v>9</v>
      </c>
      <c r="F17" s="298" t="s">
        <v>14</v>
      </c>
      <c r="G17" s="4" t="s">
        <v>15</v>
      </c>
      <c r="H17" s="32">
        <v>45</v>
      </c>
      <c r="I17" s="32">
        <v>44</v>
      </c>
      <c r="J17" s="35">
        <f t="shared" si="3"/>
        <v>97.777777777777771</v>
      </c>
      <c r="K17" s="379"/>
      <c r="L17" s="388"/>
      <c r="M17" s="338"/>
      <c r="N17" s="131"/>
      <c r="O17" s="80"/>
      <c r="P17" s="80"/>
    </row>
    <row r="18" spans="1:16" s="292" customFormat="1" x14ac:dyDescent="0.25">
      <c r="A18" s="346"/>
      <c r="B18" s="291"/>
      <c r="C18" s="344"/>
      <c r="D18" s="344"/>
      <c r="E18" s="4" t="s">
        <v>9</v>
      </c>
      <c r="F18" s="298" t="s">
        <v>16</v>
      </c>
      <c r="G18" s="4" t="s">
        <v>17</v>
      </c>
      <c r="H18" s="32">
        <v>2910</v>
      </c>
      <c r="I18" s="32">
        <v>2816</v>
      </c>
      <c r="J18" s="35">
        <f t="shared" si="3"/>
        <v>96.769759450171819</v>
      </c>
      <c r="K18" s="379"/>
      <c r="L18" s="372"/>
      <c r="M18" s="338"/>
      <c r="N18" s="131"/>
      <c r="O18" s="80"/>
      <c r="P18" s="80"/>
    </row>
    <row r="19" spans="1:16" ht="30" customHeight="1" x14ac:dyDescent="0.25">
      <c r="A19" s="346"/>
      <c r="B19" s="389" t="s">
        <v>121</v>
      </c>
      <c r="C19" s="341" t="s">
        <v>139</v>
      </c>
      <c r="D19" s="344" t="s">
        <v>7</v>
      </c>
      <c r="E19" s="4" t="s">
        <v>8</v>
      </c>
      <c r="F19" s="200" t="s">
        <v>20</v>
      </c>
      <c r="G19" s="4" t="s">
        <v>12</v>
      </c>
      <c r="H19" s="17">
        <v>100</v>
      </c>
      <c r="I19" s="17">
        <v>100</v>
      </c>
      <c r="J19" s="5">
        <f t="shared" si="0"/>
        <v>100</v>
      </c>
      <c r="K19" s="371">
        <f>(((J20+J21)/2)+J19)/2</f>
        <v>99.21875</v>
      </c>
      <c r="L19" s="367" t="s">
        <v>226</v>
      </c>
      <c r="M19" s="338"/>
      <c r="N19" s="131"/>
      <c r="O19" s="80">
        <v>100</v>
      </c>
      <c r="P19" s="80"/>
    </row>
    <row r="20" spans="1:16" x14ac:dyDescent="0.25">
      <c r="A20" s="346"/>
      <c r="B20" s="389"/>
      <c r="C20" s="342"/>
      <c r="D20" s="344"/>
      <c r="E20" s="4" t="s">
        <v>9</v>
      </c>
      <c r="F20" s="124" t="s">
        <v>14</v>
      </c>
      <c r="G20" s="4" t="s">
        <v>15</v>
      </c>
      <c r="H20" s="8">
        <v>4</v>
      </c>
      <c r="I20" s="8">
        <v>4</v>
      </c>
      <c r="J20" s="5">
        <f t="shared" si="0"/>
        <v>100</v>
      </c>
      <c r="K20" s="388"/>
      <c r="L20" s="368"/>
      <c r="M20" s="338"/>
      <c r="N20" s="131"/>
      <c r="O20" s="80">
        <f t="shared" si="1"/>
        <v>98.4375</v>
      </c>
      <c r="P20" s="80">
        <f t="shared" si="2"/>
        <v>99.21875</v>
      </c>
    </row>
    <row r="21" spans="1:16" ht="15.75" customHeight="1" x14ac:dyDescent="0.25">
      <c r="A21" s="346"/>
      <c r="B21" s="389"/>
      <c r="C21" s="343"/>
      <c r="D21" s="344"/>
      <c r="E21" s="4" t="s">
        <v>9</v>
      </c>
      <c r="F21" s="124" t="s">
        <v>16</v>
      </c>
      <c r="G21" s="4" t="s">
        <v>138</v>
      </c>
      <c r="H21" s="8">
        <v>512</v>
      </c>
      <c r="I21" s="8">
        <v>496</v>
      </c>
      <c r="J21" s="5">
        <f t="shared" si="0"/>
        <v>96.875</v>
      </c>
      <c r="K21" s="372"/>
      <c r="L21" s="369"/>
      <c r="M21" s="338"/>
      <c r="N21" s="131"/>
      <c r="O21" s="80"/>
      <c r="P21" s="80"/>
    </row>
    <row r="22" spans="1:16" ht="42.75" customHeight="1" x14ac:dyDescent="0.25">
      <c r="A22" s="346"/>
      <c r="B22" s="373" t="s">
        <v>78</v>
      </c>
      <c r="C22" s="344" t="s">
        <v>35</v>
      </c>
      <c r="D22" s="344" t="s">
        <v>7</v>
      </c>
      <c r="E22" s="4" t="s">
        <v>8</v>
      </c>
      <c r="F22" s="124" t="s">
        <v>36</v>
      </c>
      <c r="G22" s="4" t="s">
        <v>12</v>
      </c>
      <c r="H22" s="17">
        <v>100</v>
      </c>
      <c r="I22" s="17">
        <v>100</v>
      </c>
      <c r="J22" s="5">
        <f t="shared" si="0"/>
        <v>100</v>
      </c>
      <c r="K22" s="371">
        <f>(J23+J22)/2</f>
        <v>97.5</v>
      </c>
      <c r="L22" s="371" t="s">
        <v>268</v>
      </c>
      <c r="M22" s="338"/>
      <c r="N22" s="131"/>
      <c r="O22" s="80">
        <f>J22</f>
        <v>100</v>
      </c>
      <c r="P22" s="80"/>
    </row>
    <row r="23" spans="1:16" x14ac:dyDescent="0.25">
      <c r="A23" s="346"/>
      <c r="B23" s="375"/>
      <c r="C23" s="344"/>
      <c r="D23" s="344"/>
      <c r="E23" s="4" t="s">
        <v>9</v>
      </c>
      <c r="F23" s="124" t="s">
        <v>14</v>
      </c>
      <c r="G23" s="4" t="s">
        <v>15</v>
      </c>
      <c r="H23" s="4">
        <v>60</v>
      </c>
      <c r="I23" s="4">
        <v>57</v>
      </c>
      <c r="J23" s="5">
        <f t="shared" si="0"/>
        <v>95</v>
      </c>
      <c r="K23" s="372"/>
      <c r="L23" s="372"/>
      <c r="M23" s="338"/>
      <c r="N23" s="131"/>
      <c r="O23" s="80">
        <f t="shared" ref="O23:O34" si="4">J23</f>
        <v>95</v>
      </c>
      <c r="P23" s="80">
        <f t="shared" si="2"/>
        <v>97.5</v>
      </c>
    </row>
    <row r="24" spans="1:16" ht="45.75" customHeight="1" x14ac:dyDescent="0.25">
      <c r="A24" s="346"/>
      <c r="B24" s="373" t="s">
        <v>80</v>
      </c>
      <c r="C24" s="344" t="s">
        <v>82</v>
      </c>
      <c r="D24" s="344" t="s">
        <v>7</v>
      </c>
      <c r="E24" s="4" t="s">
        <v>8</v>
      </c>
      <c r="F24" s="124" t="s">
        <v>36</v>
      </c>
      <c r="G24" s="4" t="s">
        <v>12</v>
      </c>
      <c r="H24" s="8">
        <v>100</v>
      </c>
      <c r="I24" s="8">
        <v>100</v>
      </c>
      <c r="J24" s="5">
        <f t="shared" si="0"/>
        <v>100</v>
      </c>
      <c r="K24" s="371">
        <f>(J25+J24)/2</f>
        <v>105</v>
      </c>
      <c r="L24" s="371" t="s">
        <v>270</v>
      </c>
      <c r="M24" s="338"/>
      <c r="N24" s="131"/>
      <c r="O24" s="80">
        <f t="shared" si="4"/>
        <v>100</v>
      </c>
      <c r="P24" s="80"/>
    </row>
    <row r="25" spans="1:16" x14ac:dyDescent="0.25">
      <c r="A25" s="346"/>
      <c r="B25" s="375"/>
      <c r="C25" s="344"/>
      <c r="D25" s="344"/>
      <c r="E25" s="4" t="s">
        <v>9</v>
      </c>
      <c r="F25" s="124" t="s">
        <v>14</v>
      </c>
      <c r="G25" s="4" t="s">
        <v>15</v>
      </c>
      <c r="H25" s="8">
        <v>5</v>
      </c>
      <c r="I25" s="8">
        <v>8</v>
      </c>
      <c r="J25" s="5">
        <v>110</v>
      </c>
      <c r="K25" s="372"/>
      <c r="L25" s="372"/>
      <c r="M25" s="338"/>
      <c r="N25" s="131"/>
      <c r="O25" s="80">
        <f t="shared" si="4"/>
        <v>110</v>
      </c>
      <c r="P25" s="80">
        <f t="shared" si="2"/>
        <v>105</v>
      </c>
    </row>
    <row r="26" spans="1:16" ht="42.75" customHeight="1" x14ac:dyDescent="0.25">
      <c r="A26" s="346"/>
      <c r="B26" s="364" t="s">
        <v>84</v>
      </c>
      <c r="C26" s="344" t="s">
        <v>37</v>
      </c>
      <c r="D26" s="344" t="s">
        <v>7</v>
      </c>
      <c r="E26" s="4" t="s">
        <v>8</v>
      </c>
      <c r="F26" s="124" t="s">
        <v>38</v>
      </c>
      <c r="G26" s="4" t="s">
        <v>12</v>
      </c>
      <c r="H26" s="8">
        <v>100</v>
      </c>
      <c r="I26" s="8">
        <v>100</v>
      </c>
      <c r="J26" s="5">
        <f t="shared" si="0"/>
        <v>100</v>
      </c>
      <c r="K26" s="371">
        <f>(J27+J26)/2</f>
        <v>102.20588235294117</v>
      </c>
      <c r="L26" s="371" t="s">
        <v>235</v>
      </c>
      <c r="M26" s="338"/>
      <c r="N26" s="131"/>
      <c r="O26" s="80">
        <f t="shared" si="4"/>
        <v>100</v>
      </c>
      <c r="P26" s="80"/>
    </row>
    <row r="27" spans="1:16" x14ac:dyDescent="0.25">
      <c r="A27" s="346"/>
      <c r="B27" s="365"/>
      <c r="C27" s="344"/>
      <c r="D27" s="344"/>
      <c r="E27" s="4" t="s">
        <v>9</v>
      </c>
      <c r="F27" s="124" t="s">
        <v>14</v>
      </c>
      <c r="G27" s="4" t="s">
        <v>15</v>
      </c>
      <c r="H27" s="8">
        <v>68</v>
      </c>
      <c r="I27" s="8">
        <v>71</v>
      </c>
      <c r="J27" s="5">
        <f t="shared" si="0"/>
        <v>104.41176470588235</v>
      </c>
      <c r="K27" s="372"/>
      <c r="L27" s="372"/>
      <c r="M27" s="338"/>
      <c r="N27" s="131"/>
      <c r="O27" s="80">
        <f t="shared" si="4"/>
        <v>104.41176470588235</v>
      </c>
      <c r="P27" s="80">
        <f t="shared" si="2"/>
        <v>102.20588235294117</v>
      </c>
    </row>
    <row r="28" spans="1:16" ht="36" x14ac:dyDescent="0.25">
      <c r="A28" s="346"/>
      <c r="B28" s="373" t="s">
        <v>116</v>
      </c>
      <c r="C28" s="344" t="s">
        <v>117</v>
      </c>
      <c r="D28" s="344" t="s">
        <v>7</v>
      </c>
      <c r="E28" s="4" t="s">
        <v>8</v>
      </c>
      <c r="F28" s="124" t="s">
        <v>38</v>
      </c>
      <c r="G28" s="4" t="s">
        <v>12</v>
      </c>
      <c r="H28" s="21">
        <v>100</v>
      </c>
      <c r="I28" s="21">
        <v>100</v>
      </c>
      <c r="J28" s="5">
        <f t="shared" si="0"/>
        <v>100</v>
      </c>
      <c r="K28" s="371">
        <f>(J29+J28)/2</f>
        <v>100</v>
      </c>
      <c r="L28" s="337"/>
      <c r="M28" s="338"/>
      <c r="N28" s="131"/>
      <c r="O28" s="80">
        <f t="shared" si="4"/>
        <v>100</v>
      </c>
      <c r="P28" s="80"/>
    </row>
    <row r="29" spans="1:16" x14ac:dyDescent="0.25">
      <c r="A29" s="346"/>
      <c r="B29" s="375"/>
      <c r="C29" s="344"/>
      <c r="D29" s="344"/>
      <c r="E29" s="4" t="s">
        <v>9</v>
      </c>
      <c r="F29" s="124" t="s">
        <v>14</v>
      </c>
      <c r="G29" s="4" t="s">
        <v>15</v>
      </c>
      <c r="H29" s="14">
        <v>1</v>
      </c>
      <c r="I29" s="14">
        <v>1</v>
      </c>
      <c r="J29" s="5">
        <f t="shared" si="0"/>
        <v>100</v>
      </c>
      <c r="K29" s="372"/>
      <c r="L29" s="339"/>
      <c r="M29" s="338"/>
      <c r="N29" s="131"/>
      <c r="O29" s="80">
        <f t="shared" si="4"/>
        <v>100</v>
      </c>
      <c r="P29" s="80">
        <f t="shared" si="2"/>
        <v>100</v>
      </c>
    </row>
    <row r="30" spans="1:16" ht="36" x14ac:dyDescent="0.25">
      <c r="A30" s="346"/>
      <c r="B30" s="373" t="s">
        <v>83</v>
      </c>
      <c r="C30" s="344" t="s">
        <v>151</v>
      </c>
      <c r="D30" s="344" t="s">
        <v>7</v>
      </c>
      <c r="E30" s="4" t="s">
        <v>8</v>
      </c>
      <c r="F30" s="124" t="s">
        <v>36</v>
      </c>
      <c r="G30" s="4" t="s">
        <v>12</v>
      </c>
      <c r="H30" s="25">
        <v>100</v>
      </c>
      <c r="I30" s="25">
        <v>100</v>
      </c>
      <c r="J30" s="5">
        <f t="shared" si="0"/>
        <v>100</v>
      </c>
      <c r="K30" s="371">
        <f>(J31+J30)/2</f>
        <v>105</v>
      </c>
      <c r="L30" s="371" t="s">
        <v>269</v>
      </c>
      <c r="M30" s="338"/>
      <c r="N30" s="131"/>
      <c r="O30" s="80">
        <f t="shared" si="4"/>
        <v>100</v>
      </c>
      <c r="P30" s="80"/>
    </row>
    <row r="31" spans="1:16" x14ac:dyDescent="0.25">
      <c r="A31" s="346"/>
      <c r="B31" s="375"/>
      <c r="C31" s="344"/>
      <c r="D31" s="344"/>
      <c r="E31" s="4" t="s">
        <v>9</v>
      </c>
      <c r="F31" s="124" t="s">
        <v>14</v>
      </c>
      <c r="G31" s="4" t="s">
        <v>15</v>
      </c>
      <c r="H31" s="25">
        <v>14</v>
      </c>
      <c r="I31" s="25">
        <v>18</v>
      </c>
      <c r="J31" s="5">
        <v>110</v>
      </c>
      <c r="K31" s="372"/>
      <c r="L31" s="372"/>
      <c r="M31" s="338"/>
      <c r="N31" s="131"/>
      <c r="O31" s="80">
        <f t="shared" si="4"/>
        <v>110</v>
      </c>
      <c r="P31" s="80">
        <f t="shared" si="2"/>
        <v>105</v>
      </c>
    </row>
    <row r="32" spans="1:16" ht="38.25" hidden="1" customHeight="1" x14ac:dyDescent="0.25">
      <c r="A32" s="346"/>
      <c r="B32" s="373" t="s">
        <v>100</v>
      </c>
      <c r="C32" s="344" t="s">
        <v>150</v>
      </c>
      <c r="D32" s="344" t="s">
        <v>7</v>
      </c>
      <c r="E32" s="4" t="s">
        <v>8</v>
      </c>
      <c r="F32" s="124" t="s">
        <v>36</v>
      </c>
      <c r="G32" s="4" t="s">
        <v>12</v>
      </c>
      <c r="H32" s="25"/>
      <c r="I32" s="25"/>
      <c r="J32" s="5" t="e">
        <f t="shared" si="0"/>
        <v>#DIV/0!</v>
      </c>
      <c r="K32" s="371"/>
      <c r="L32" s="123"/>
      <c r="M32" s="338"/>
      <c r="N32" s="131"/>
      <c r="O32" s="80"/>
      <c r="P32" s="80"/>
    </row>
    <row r="33" spans="1:16" ht="40.5" hidden="1" customHeight="1" x14ac:dyDescent="0.25">
      <c r="A33" s="346"/>
      <c r="B33" s="375"/>
      <c r="C33" s="344"/>
      <c r="D33" s="344"/>
      <c r="E33" s="4" t="s">
        <v>9</v>
      </c>
      <c r="F33" s="124" t="s">
        <v>14</v>
      </c>
      <c r="G33" s="4" t="s">
        <v>15</v>
      </c>
      <c r="H33" s="25"/>
      <c r="I33" s="25"/>
      <c r="J33" s="5" t="e">
        <f t="shared" si="0"/>
        <v>#DIV/0!</v>
      </c>
      <c r="K33" s="372"/>
      <c r="L33" s="123"/>
      <c r="M33" s="338"/>
      <c r="N33" s="131"/>
      <c r="O33" s="80"/>
      <c r="P33" s="80"/>
    </row>
    <row r="34" spans="1:16" ht="24" x14ac:dyDescent="0.25">
      <c r="A34" s="346"/>
      <c r="B34" s="384" t="s">
        <v>126</v>
      </c>
      <c r="C34" s="341" t="s">
        <v>125</v>
      </c>
      <c r="D34" s="341" t="s">
        <v>7</v>
      </c>
      <c r="E34" s="4" t="s">
        <v>8</v>
      </c>
      <c r="F34" s="120" t="s">
        <v>123</v>
      </c>
      <c r="G34" s="4" t="s">
        <v>12</v>
      </c>
      <c r="H34" s="21">
        <v>100</v>
      </c>
      <c r="I34" s="21">
        <v>100</v>
      </c>
      <c r="J34" s="5">
        <f t="shared" si="0"/>
        <v>100</v>
      </c>
      <c r="K34" s="367">
        <f>(((J35+J36)/2)+J34)/2</f>
        <v>100</v>
      </c>
      <c r="L34" s="335" t="s">
        <v>227</v>
      </c>
      <c r="M34" s="338"/>
      <c r="N34" s="131"/>
      <c r="O34" s="80">
        <f t="shared" si="4"/>
        <v>100</v>
      </c>
      <c r="P34" s="80"/>
    </row>
    <row r="35" spans="1:16" ht="21" customHeight="1" x14ac:dyDescent="0.25">
      <c r="A35" s="346"/>
      <c r="B35" s="385"/>
      <c r="C35" s="342"/>
      <c r="D35" s="342"/>
      <c r="E35" s="4" t="s">
        <v>9</v>
      </c>
      <c r="F35" s="120" t="s">
        <v>14</v>
      </c>
      <c r="G35" s="4" t="s">
        <v>15</v>
      </c>
      <c r="H35" s="21">
        <v>20</v>
      </c>
      <c r="I35" s="21">
        <v>20</v>
      </c>
      <c r="J35" s="5">
        <f t="shared" si="0"/>
        <v>100</v>
      </c>
      <c r="K35" s="368"/>
      <c r="L35" s="353"/>
      <c r="M35" s="338"/>
      <c r="N35" s="131"/>
      <c r="O35" s="80">
        <f>(J35+J36)/2</f>
        <v>100</v>
      </c>
      <c r="P35" s="80">
        <f t="shared" si="2"/>
        <v>100</v>
      </c>
    </row>
    <row r="36" spans="1:16" ht="21" customHeight="1" x14ac:dyDescent="0.25">
      <c r="A36" s="346"/>
      <c r="B36" s="386"/>
      <c r="C36" s="343"/>
      <c r="D36" s="343"/>
      <c r="E36" s="4" t="s">
        <v>9</v>
      </c>
      <c r="F36" s="120" t="s">
        <v>16</v>
      </c>
      <c r="G36" s="4" t="s">
        <v>23</v>
      </c>
      <c r="H36" s="21">
        <v>3400</v>
      </c>
      <c r="I36" s="21">
        <v>3400</v>
      </c>
      <c r="J36" s="5">
        <f t="shared" si="0"/>
        <v>100</v>
      </c>
      <c r="K36" s="369"/>
      <c r="L36" s="336"/>
      <c r="M36" s="338"/>
      <c r="N36" s="131"/>
      <c r="O36" s="80"/>
      <c r="P36" s="80"/>
    </row>
    <row r="37" spans="1:16" ht="36" x14ac:dyDescent="0.25">
      <c r="A37" s="346"/>
      <c r="B37" s="373" t="s">
        <v>85</v>
      </c>
      <c r="C37" s="344" t="s">
        <v>40</v>
      </c>
      <c r="D37" s="344" t="s">
        <v>7</v>
      </c>
      <c r="E37" s="4" t="s">
        <v>8</v>
      </c>
      <c r="F37" s="124" t="s">
        <v>41</v>
      </c>
      <c r="G37" s="4" t="s">
        <v>12</v>
      </c>
      <c r="H37" s="23">
        <v>100</v>
      </c>
      <c r="I37" s="23">
        <v>100</v>
      </c>
      <c r="J37" s="5">
        <f t="shared" si="0"/>
        <v>100</v>
      </c>
      <c r="K37" s="371">
        <f>(J38+J37)/2</f>
        <v>100</v>
      </c>
      <c r="L37" s="337"/>
      <c r="M37" s="338"/>
      <c r="N37" s="131"/>
      <c r="O37" s="80">
        <v>100</v>
      </c>
      <c r="P37" s="80"/>
    </row>
    <row r="38" spans="1:16" x14ac:dyDescent="0.25">
      <c r="A38" s="346"/>
      <c r="B38" s="375"/>
      <c r="C38" s="344"/>
      <c r="D38" s="344"/>
      <c r="E38" s="4" t="s">
        <v>9</v>
      </c>
      <c r="F38" s="124" t="s">
        <v>14</v>
      </c>
      <c r="G38" s="4" t="s">
        <v>15</v>
      </c>
      <c r="H38" s="23">
        <v>12</v>
      </c>
      <c r="I38" s="23">
        <v>12</v>
      </c>
      <c r="J38" s="5">
        <f t="shared" si="0"/>
        <v>100</v>
      </c>
      <c r="K38" s="372"/>
      <c r="L38" s="339"/>
      <c r="M38" s="338"/>
      <c r="N38" s="131"/>
      <c r="O38" s="80">
        <v>100</v>
      </c>
      <c r="P38" s="80">
        <f t="shared" si="2"/>
        <v>100</v>
      </c>
    </row>
    <row r="39" spans="1:16" ht="30.75" customHeight="1" x14ac:dyDescent="0.25">
      <c r="A39" s="346"/>
      <c r="B39" s="373" t="s">
        <v>87</v>
      </c>
      <c r="C39" s="341" t="s">
        <v>88</v>
      </c>
      <c r="D39" s="341" t="s">
        <v>86</v>
      </c>
      <c r="E39" s="4" t="s">
        <v>8</v>
      </c>
      <c r="F39" s="124" t="s">
        <v>89</v>
      </c>
      <c r="G39" s="4" t="s">
        <v>12</v>
      </c>
      <c r="H39" s="23">
        <v>100</v>
      </c>
      <c r="I39" s="23">
        <v>100</v>
      </c>
      <c r="J39" s="5">
        <f t="shared" si="0"/>
        <v>100</v>
      </c>
      <c r="K39" s="367">
        <f>(((J40+J41)/2)+J39)/2</f>
        <v>100</v>
      </c>
      <c r="L39" s="335"/>
      <c r="M39" s="338"/>
      <c r="N39" s="131"/>
      <c r="O39" s="80">
        <v>100</v>
      </c>
      <c r="P39" s="80"/>
    </row>
    <row r="40" spans="1:16" x14ac:dyDescent="0.25">
      <c r="A40" s="346"/>
      <c r="B40" s="374"/>
      <c r="C40" s="342"/>
      <c r="D40" s="342"/>
      <c r="E40" s="4" t="s">
        <v>9</v>
      </c>
      <c r="F40" s="124" t="s">
        <v>90</v>
      </c>
      <c r="G40" s="4" t="s">
        <v>92</v>
      </c>
      <c r="H40" s="23">
        <v>2</v>
      </c>
      <c r="I40" s="23">
        <v>2</v>
      </c>
      <c r="J40" s="5">
        <f t="shared" si="0"/>
        <v>100</v>
      </c>
      <c r="K40" s="368"/>
      <c r="L40" s="353"/>
      <c r="M40" s="338"/>
      <c r="N40" s="131"/>
      <c r="O40" s="80">
        <f t="shared" si="1"/>
        <v>100</v>
      </c>
      <c r="P40" s="80">
        <f t="shared" si="2"/>
        <v>100</v>
      </c>
    </row>
    <row r="41" spans="1:16" x14ac:dyDescent="0.25">
      <c r="A41" s="346"/>
      <c r="B41" s="375"/>
      <c r="C41" s="343"/>
      <c r="D41" s="343"/>
      <c r="E41" s="4" t="s">
        <v>9</v>
      </c>
      <c r="F41" s="124" t="s">
        <v>91</v>
      </c>
      <c r="G41" s="4" t="s">
        <v>92</v>
      </c>
      <c r="H41" s="23">
        <v>5</v>
      </c>
      <c r="I41" s="23">
        <v>5</v>
      </c>
      <c r="J41" s="5">
        <f t="shared" si="0"/>
        <v>100</v>
      </c>
      <c r="K41" s="369"/>
      <c r="L41" s="336"/>
      <c r="M41" s="338"/>
      <c r="N41" s="131"/>
      <c r="O41" s="80"/>
      <c r="P41" s="80"/>
    </row>
    <row r="42" spans="1:16" ht="24" x14ac:dyDescent="0.25">
      <c r="A42" s="346"/>
      <c r="B42" s="373" t="s">
        <v>122</v>
      </c>
      <c r="C42" s="344" t="s">
        <v>43</v>
      </c>
      <c r="D42" s="344" t="s">
        <v>7</v>
      </c>
      <c r="E42" s="4" t="s">
        <v>8</v>
      </c>
      <c r="F42" s="124" t="s">
        <v>44</v>
      </c>
      <c r="G42" s="4" t="s">
        <v>12</v>
      </c>
      <c r="H42" s="21">
        <v>100</v>
      </c>
      <c r="I42" s="21">
        <v>100</v>
      </c>
      <c r="J42" s="5">
        <f t="shared" si="0"/>
        <v>100</v>
      </c>
      <c r="K42" s="367">
        <f>(((J43+J44)/2)+J42)/2</f>
        <v>104.31560283687944</v>
      </c>
      <c r="L42" s="371" t="s">
        <v>236</v>
      </c>
      <c r="M42" s="338"/>
      <c r="N42" s="131"/>
      <c r="O42" s="80">
        <v>100</v>
      </c>
      <c r="P42" s="80"/>
    </row>
    <row r="43" spans="1:16" x14ac:dyDescent="0.25">
      <c r="A43" s="346"/>
      <c r="B43" s="374"/>
      <c r="C43" s="344"/>
      <c r="D43" s="344"/>
      <c r="E43" s="4" t="s">
        <v>9</v>
      </c>
      <c r="F43" s="124" t="s">
        <v>14</v>
      </c>
      <c r="G43" s="4" t="s">
        <v>15</v>
      </c>
      <c r="H43" s="14">
        <v>150</v>
      </c>
      <c r="I43" s="14">
        <v>163</v>
      </c>
      <c r="J43" s="5">
        <f t="shared" si="0"/>
        <v>108.66666666666667</v>
      </c>
      <c r="K43" s="368"/>
      <c r="L43" s="388"/>
      <c r="M43" s="338"/>
      <c r="N43" s="131"/>
      <c r="O43" s="80">
        <f t="shared" si="1"/>
        <v>108.63120567375887</v>
      </c>
      <c r="P43" s="80">
        <f t="shared" si="2"/>
        <v>104.31560283687944</v>
      </c>
    </row>
    <row r="44" spans="1:16" x14ac:dyDescent="0.25">
      <c r="A44" s="347"/>
      <c r="B44" s="375"/>
      <c r="C44" s="344"/>
      <c r="D44" s="344"/>
      <c r="E44" s="4" t="s">
        <v>9</v>
      </c>
      <c r="F44" s="124" t="s">
        <v>45</v>
      </c>
      <c r="G44" s="4" t="s">
        <v>46</v>
      </c>
      <c r="H44" s="14">
        <v>1175</v>
      </c>
      <c r="I44" s="14">
        <v>1276</v>
      </c>
      <c r="J44" s="5">
        <f t="shared" si="0"/>
        <v>108.59574468085107</v>
      </c>
      <c r="K44" s="369"/>
      <c r="L44" s="372"/>
      <c r="M44" s="339"/>
      <c r="N44" s="133"/>
      <c r="O44" s="80"/>
      <c r="P44" s="1"/>
    </row>
  </sheetData>
  <mergeCells count="78">
    <mergeCell ref="B42:B44"/>
    <mergeCell ref="C42:C44"/>
    <mergeCell ref="D42:D44"/>
    <mergeCell ref="K42:K44"/>
    <mergeCell ref="B34:B36"/>
    <mergeCell ref="D34:D36"/>
    <mergeCell ref="K39:K41"/>
    <mergeCell ref="D39:D41"/>
    <mergeCell ref="C34:C36"/>
    <mergeCell ref="I2:N2"/>
    <mergeCell ref="I3:N3"/>
    <mergeCell ref="C5:I5"/>
    <mergeCell ref="D10:D12"/>
    <mergeCell ref="C7:C9"/>
    <mergeCell ref="D7:D9"/>
    <mergeCell ref="L7:L9"/>
    <mergeCell ref="L10:L12"/>
    <mergeCell ref="C10:C12"/>
    <mergeCell ref="M7:M44"/>
    <mergeCell ref="K34:K36"/>
    <mergeCell ref="L13:L15"/>
    <mergeCell ref="L19:L21"/>
    <mergeCell ref="L22:L23"/>
    <mergeCell ref="L24:L25"/>
    <mergeCell ref="L26:L27"/>
    <mergeCell ref="A7:A44"/>
    <mergeCell ref="K28:K29"/>
    <mergeCell ref="K37:K38"/>
    <mergeCell ref="B39:B41"/>
    <mergeCell ref="K7:K9"/>
    <mergeCell ref="K10:K12"/>
    <mergeCell ref="K13:K15"/>
    <mergeCell ref="B37:B38"/>
    <mergeCell ref="C37:C38"/>
    <mergeCell ref="D37:D38"/>
    <mergeCell ref="B7:B9"/>
    <mergeCell ref="B10:B12"/>
    <mergeCell ref="K19:K21"/>
    <mergeCell ref="B24:B25"/>
    <mergeCell ref="B26:B27"/>
    <mergeCell ref="K22:K23"/>
    <mergeCell ref="B13:B15"/>
    <mergeCell ref="C13:C15"/>
    <mergeCell ref="D13:D15"/>
    <mergeCell ref="C22:C23"/>
    <mergeCell ref="D22:D23"/>
    <mergeCell ref="B22:B23"/>
    <mergeCell ref="B19:B21"/>
    <mergeCell ref="C19:C21"/>
    <mergeCell ref="D19:D21"/>
    <mergeCell ref="B28:B29"/>
    <mergeCell ref="K24:K25"/>
    <mergeCell ref="K26:K27"/>
    <mergeCell ref="C39:C41"/>
    <mergeCell ref="C28:C29"/>
    <mergeCell ref="B32:B33"/>
    <mergeCell ref="C32:C33"/>
    <mergeCell ref="D32:D33"/>
    <mergeCell ref="K32:K33"/>
    <mergeCell ref="B30:B31"/>
    <mergeCell ref="C30:C31"/>
    <mergeCell ref="D30:D31"/>
    <mergeCell ref="L30:L31"/>
    <mergeCell ref="L42:L44"/>
    <mergeCell ref="C16:C18"/>
    <mergeCell ref="D16:D18"/>
    <mergeCell ref="K16:K18"/>
    <mergeCell ref="L16:L18"/>
    <mergeCell ref="L28:L29"/>
    <mergeCell ref="L34:L36"/>
    <mergeCell ref="L37:L38"/>
    <mergeCell ref="L39:L41"/>
    <mergeCell ref="D28:D29"/>
    <mergeCell ref="C24:C25"/>
    <mergeCell ref="D24:D25"/>
    <mergeCell ref="C26:C27"/>
    <mergeCell ref="D26:D27"/>
    <mergeCell ref="K30:K31"/>
  </mergeCells>
  <pageMargins left="0.11811023622047245" right="0.11811023622047245" top="0.15748031496062992" bottom="0.15748031496062992" header="0.11811023622047245" footer="0.11811023622047245"/>
  <pageSetup paperSize="9" scale="52" orientation="landscape" r:id="rId1"/>
  <rowBreaks count="1" manualBreakCount="1">
    <brk id="23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1"/>
  <sheetViews>
    <sheetView view="pageBreakPreview" topLeftCell="A4" zoomScale="85" zoomScaleNormal="70" zoomScaleSheetLayoutView="85" workbookViewId="0">
      <pane xSplit="3" topLeftCell="D1" activePane="topRight" state="frozen"/>
      <selection pane="topRight" activeCell="D29" sqref="D29:D31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247" customFormat="1" x14ac:dyDescent="0.25">
      <c r="I1" s="247" t="s">
        <v>161</v>
      </c>
      <c r="O1" s="3"/>
      <c r="P1" s="3"/>
    </row>
    <row r="2" spans="1:16" s="247" customForma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247" customFormat="1" ht="18.75" customHeigh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247" customFormat="1" ht="18.75" customHeight="1" x14ac:dyDescent="0.25">
      <c r="O4" s="3"/>
      <c r="P4" s="3"/>
    </row>
    <row r="5" spans="1:16" s="247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247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41" t="s">
        <v>26</v>
      </c>
      <c r="K6" s="241" t="s">
        <v>27</v>
      </c>
      <c r="L6" s="246" t="s">
        <v>185</v>
      </c>
      <c r="M6" s="241" t="s">
        <v>186</v>
      </c>
      <c r="N6" s="29" t="s">
        <v>28</v>
      </c>
      <c r="O6" s="3"/>
      <c r="P6" s="3"/>
    </row>
    <row r="7" spans="1:16" s="247" customFormat="1" ht="72" x14ac:dyDescent="0.25">
      <c r="A7" s="345" t="s">
        <v>52</v>
      </c>
      <c r="B7" s="373" t="s">
        <v>69</v>
      </c>
      <c r="C7" s="344" t="s">
        <v>70</v>
      </c>
      <c r="D7" s="344" t="s">
        <v>7</v>
      </c>
      <c r="E7" s="236" t="s">
        <v>8</v>
      </c>
      <c r="F7" s="241" t="s">
        <v>11</v>
      </c>
      <c r="G7" s="45" t="s">
        <v>12</v>
      </c>
      <c r="H7" s="32">
        <v>100</v>
      </c>
      <c r="I7" s="255">
        <v>100</v>
      </c>
      <c r="J7" s="35">
        <f t="shared" ref="J7:J31" si="0">I7/H7*100</f>
        <v>100</v>
      </c>
      <c r="K7" s="371">
        <f>((((J9+J8)/2)+J7)/2)</f>
        <v>100</v>
      </c>
      <c r="L7" s="243"/>
      <c r="M7" s="337" t="s">
        <v>213</v>
      </c>
      <c r="N7" s="296">
        <f>(K7+K10+K13+K16+K19+K23+K25+K27+K29)/9</f>
        <v>100</v>
      </c>
      <c r="O7" s="3">
        <v>100</v>
      </c>
      <c r="P7" s="3"/>
    </row>
    <row r="8" spans="1:16" s="247" customFormat="1" x14ac:dyDescent="0.25">
      <c r="A8" s="346"/>
      <c r="B8" s="374"/>
      <c r="C8" s="344"/>
      <c r="D8" s="344"/>
      <c r="E8" s="236" t="s">
        <v>9</v>
      </c>
      <c r="F8" s="241" t="s">
        <v>14</v>
      </c>
      <c r="G8" s="45" t="s">
        <v>15</v>
      </c>
      <c r="H8" s="25">
        <v>2</v>
      </c>
      <c r="I8" s="256">
        <v>2</v>
      </c>
      <c r="J8" s="35">
        <f t="shared" si="0"/>
        <v>100</v>
      </c>
      <c r="K8" s="388"/>
      <c r="L8" s="337"/>
      <c r="M8" s="338"/>
      <c r="N8" s="131"/>
      <c r="O8" s="3">
        <f>(J8+J9)/2</f>
        <v>100</v>
      </c>
      <c r="P8" s="3">
        <f>(O7+O8)/2</f>
        <v>100</v>
      </c>
    </row>
    <row r="9" spans="1:16" s="247" customFormat="1" x14ac:dyDescent="0.25">
      <c r="A9" s="346"/>
      <c r="B9" s="375"/>
      <c r="C9" s="344"/>
      <c r="D9" s="344"/>
      <c r="E9" s="236" t="s">
        <v>9</v>
      </c>
      <c r="F9" s="241" t="s">
        <v>16</v>
      </c>
      <c r="G9" s="45" t="s">
        <v>17</v>
      </c>
      <c r="H9" s="25">
        <v>316</v>
      </c>
      <c r="I9" s="256">
        <v>316</v>
      </c>
      <c r="J9" s="35">
        <f t="shared" si="0"/>
        <v>100</v>
      </c>
      <c r="K9" s="372"/>
      <c r="L9" s="339"/>
      <c r="M9" s="338"/>
      <c r="N9" s="131"/>
      <c r="O9" s="3"/>
      <c r="P9" s="3"/>
    </row>
    <row r="10" spans="1:16" s="247" customFormat="1" ht="63.75" customHeight="1" x14ac:dyDescent="0.25">
      <c r="A10" s="346"/>
      <c r="B10" s="373" t="s">
        <v>72</v>
      </c>
      <c r="C10" s="344" t="s">
        <v>71</v>
      </c>
      <c r="D10" s="344" t="s">
        <v>7</v>
      </c>
      <c r="E10" s="236" t="s">
        <v>8</v>
      </c>
      <c r="F10" s="241" t="s">
        <v>11</v>
      </c>
      <c r="G10" s="45" t="s">
        <v>12</v>
      </c>
      <c r="H10" s="25">
        <v>100</v>
      </c>
      <c r="I10" s="256">
        <v>100</v>
      </c>
      <c r="J10" s="35">
        <f t="shared" si="0"/>
        <v>100</v>
      </c>
      <c r="K10" s="371">
        <f t="shared" ref="K10" si="1">((((J12+J11)/2)+J10)/2)</f>
        <v>100</v>
      </c>
      <c r="L10" s="243"/>
      <c r="M10" s="338"/>
      <c r="N10" s="283" t="s">
        <v>234</v>
      </c>
      <c r="O10" s="3">
        <v>100</v>
      </c>
      <c r="P10" s="3"/>
    </row>
    <row r="11" spans="1:16" s="247" customFormat="1" x14ac:dyDescent="0.25">
      <c r="A11" s="346"/>
      <c r="B11" s="374"/>
      <c r="C11" s="344"/>
      <c r="D11" s="344"/>
      <c r="E11" s="236" t="s">
        <v>9</v>
      </c>
      <c r="F11" s="241" t="s">
        <v>14</v>
      </c>
      <c r="G11" s="45" t="s">
        <v>15</v>
      </c>
      <c r="H11" s="25">
        <v>11</v>
      </c>
      <c r="I11" s="256">
        <v>11</v>
      </c>
      <c r="J11" s="35">
        <f t="shared" si="0"/>
        <v>100</v>
      </c>
      <c r="K11" s="388"/>
      <c r="L11" s="337"/>
      <c r="M11" s="338"/>
      <c r="N11" s="131"/>
      <c r="O11" s="3">
        <f t="shared" ref="O11:O30" si="2">(J11+J12)/2</f>
        <v>100</v>
      </c>
      <c r="P11" s="3">
        <f t="shared" ref="P11:P30" si="3">(O10+O11)/2</f>
        <v>100</v>
      </c>
    </row>
    <row r="12" spans="1:16" s="247" customFormat="1" ht="18.75" customHeight="1" x14ac:dyDescent="0.25">
      <c r="A12" s="346"/>
      <c r="B12" s="375"/>
      <c r="C12" s="344"/>
      <c r="D12" s="344"/>
      <c r="E12" s="236" t="s">
        <v>9</v>
      </c>
      <c r="F12" s="241" t="s">
        <v>16</v>
      </c>
      <c r="G12" s="45" t="s">
        <v>17</v>
      </c>
      <c r="H12" s="25">
        <v>1738</v>
      </c>
      <c r="I12" s="256">
        <v>1738</v>
      </c>
      <c r="J12" s="35">
        <f t="shared" si="0"/>
        <v>100</v>
      </c>
      <c r="K12" s="372"/>
      <c r="L12" s="339"/>
      <c r="M12" s="338"/>
      <c r="N12" s="131"/>
      <c r="O12" s="3"/>
      <c r="P12" s="3"/>
    </row>
    <row r="13" spans="1:16" s="247" customFormat="1" ht="33" customHeight="1" x14ac:dyDescent="0.25">
      <c r="A13" s="346"/>
      <c r="B13" s="389" t="s">
        <v>76</v>
      </c>
      <c r="C13" s="341" t="s">
        <v>73</v>
      </c>
      <c r="D13" s="344" t="s">
        <v>7</v>
      </c>
      <c r="E13" s="236" t="s">
        <v>8</v>
      </c>
      <c r="F13" s="200" t="s">
        <v>20</v>
      </c>
      <c r="G13" s="45" t="s">
        <v>12</v>
      </c>
      <c r="H13" s="32">
        <v>100</v>
      </c>
      <c r="I13" s="255">
        <v>100</v>
      </c>
      <c r="J13" s="35">
        <f t="shared" si="0"/>
        <v>100</v>
      </c>
      <c r="K13" s="371">
        <f t="shared" ref="K13" si="4">((((J15+J14)/2)+J13)/2)</f>
        <v>100</v>
      </c>
      <c r="L13" s="243"/>
      <c r="M13" s="338"/>
      <c r="N13" s="131"/>
      <c r="O13" s="3">
        <v>100</v>
      </c>
      <c r="P13" s="3"/>
    </row>
    <row r="14" spans="1:16" s="247" customFormat="1" ht="15.75" customHeight="1" x14ac:dyDescent="0.25">
      <c r="A14" s="346"/>
      <c r="B14" s="389"/>
      <c r="C14" s="342"/>
      <c r="D14" s="344"/>
      <c r="E14" s="236" t="s">
        <v>9</v>
      </c>
      <c r="F14" s="241" t="s">
        <v>14</v>
      </c>
      <c r="G14" s="45" t="s">
        <v>15</v>
      </c>
      <c r="H14" s="25">
        <v>2</v>
      </c>
      <c r="I14" s="256">
        <v>2</v>
      </c>
      <c r="J14" s="35">
        <f t="shared" si="0"/>
        <v>100</v>
      </c>
      <c r="K14" s="388"/>
      <c r="L14" s="337"/>
      <c r="M14" s="338"/>
      <c r="N14" s="131"/>
      <c r="O14" s="3">
        <f t="shared" si="2"/>
        <v>100</v>
      </c>
      <c r="P14" s="3">
        <f t="shared" si="3"/>
        <v>100</v>
      </c>
    </row>
    <row r="15" spans="1:16" s="247" customFormat="1" x14ac:dyDescent="0.25">
      <c r="A15" s="346"/>
      <c r="B15" s="389"/>
      <c r="C15" s="343"/>
      <c r="D15" s="344"/>
      <c r="E15" s="236" t="s">
        <v>9</v>
      </c>
      <c r="F15" s="241" t="s">
        <v>16</v>
      </c>
      <c r="G15" s="45" t="s">
        <v>17</v>
      </c>
      <c r="H15" s="25">
        <v>316</v>
      </c>
      <c r="I15" s="256">
        <v>316</v>
      </c>
      <c r="J15" s="35">
        <f t="shared" si="0"/>
        <v>100</v>
      </c>
      <c r="K15" s="372"/>
      <c r="L15" s="339"/>
      <c r="M15" s="338"/>
      <c r="N15" s="131"/>
      <c r="O15" s="3"/>
      <c r="P15" s="3"/>
    </row>
    <row r="16" spans="1:16" s="247" customFormat="1" ht="30" customHeight="1" x14ac:dyDescent="0.25">
      <c r="A16" s="346"/>
      <c r="B16" s="389" t="s">
        <v>77</v>
      </c>
      <c r="C16" s="344" t="s">
        <v>74</v>
      </c>
      <c r="D16" s="344" t="s">
        <v>7</v>
      </c>
      <c r="E16" s="236" t="s">
        <v>8</v>
      </c>
      <c r="F16" s="200" t="s">
        <v>20</v>
      </c>
      <c r="G16" s="45" t="s">
        <v>12</v>
      </c>
      <c r="H16" s="25">
        <v>100</v>
      </c>
      <c r="I16" s="256">
        <v>100</v>
      </c>
      <c r="J16" s="35">
        <f t="shared" si="0"/>
        <v>100</v>
      </c>
      <c r="K16" s="371">
        <f t="shared" ref="K16" si="5">((((J18+J17)/2)+J16)/2)</f>
        <v>100</v>
      </c>
      <c r="L16" s="243" t="s">
        <v>227</v>
      </c>
      <c r="M16" s="338"/>
      <c r="N16" s="131"/>
      <c r="O16" s="3">
        <v>100</v>
      </c>
      <c r="P16" s="3"/>
    </row>
    <row r="17" spans="1:16" s="247" customFormat="1" x14ac:dyDescent="0.25">
      <c r="A17" s="346"/>
      <c r="B17" s="389"/>
      <c r="C17" s="344"/>
      <c r="D17" s="344"/>
      <c r="E17" s="236" t="s">
        <v>9</v>
      </c>
      <c r="F17" s="241" t="s">
        <v>14</v>
      </c>
      <c r="G17" s="45" t="s">
        <v>15</v>
      </c>
      <c r="H17" s="25">
        <v>11</v>
      </c>
      <c r="I17" s="256">
        <v>11</v>
      </c>
      <c r="J17" s="35">
        <f t="shared" si="0"/>
        <v>100</v>
      </c>
      <c r="K17" s="388"/>
      <c r="L17" s="337"/>
      <c r="M17" s="338"/>
      <c r="N17" s="131"/>
      <c r="O17" s="3">
        <f>(J17+J18)/2</f>
        <v>100</v>
      </c>
      <c r="P17" s="3">
        <f t="shared" si="3"/>
        <v>100</v>
      </c>
    </row>
    <row r="18" spans="1:16" s="247" customFormat="1" ht="15" customHeight="1" x14ac:dyDescent="0.25">
      <c r="A18" s="346"/>
      <c r="B18" s="389"/>
      <c r="C18" s="344"/>
      <c r="D18" s="344"/>
      <c r="E18" s="236" t="s">
        <v>9</v>
      </c>
      <c r="F18" s="241" t="s">
        <v>16</v>
      </c>
      <c r="G18" s="45" t="s">
        <v>17</v>
      </c>
      <c r="H18" s="25">
        <v>1738</v>
      </c>
      <c r="I18" s="256">
        <v>1738</v>
      </c>
      <c r="J18" s="35">
        <f t="shared" si="0"/>
        <v>100</v>
      </c>
      <c r="K18" s="372"/>
      <c r="L18" s="339"/>
      <c r="M18" s="338"/>
      <c r="N18" s="131"/>
      <c r="O18" s="3"/>
      <c r="P18" s="3"/>
    </row>
    <row r="19" spans="1:16" s="247" customFormat="1" ht="42.75" customHeight="1" x14ac:dyDescent="0.25">
      <c r="A19" s="346"/>
      <c r="B19" s="373" t="s">
        <v>78</v>
      </c>
      <c r="C19" s="344" t="s">
        <v>35</v>
      </c>
      <c r="D19" s="344" t="s">
        <v>7</v>
      </c>
      <c r="E19" s="236" t="s">
        <v>8</v>
      </c>
      <c r="F19" s="241" t="s">
        <v>36</v>
      </c>
      <c r="G19" s="45" t="s">
        <v>12</v>
      </c>
      <c r="H19" s="25">
        <v>100</v>
      </c>
      <c r="I19" s="256">
        <v>100</v>
      </c>
      <c r="J19" s="35">
        <f t="shared" si="0"/>
        <v>100</v>
      </c>
      <c r="K19" s="371">
        <f>(J19+J20)/2</f>
        <v>100</v>
      </c>
      <c r="L19" s="243"/>
      <c r="M19" s="338"/>
      <c r="N19" s="131"/>
      <c r="O19" s="3">
        <v>100</v>
      </c>
      <c r="P19" s="3"/>
    </row>
    <row r="20" spans="1:16" s="247" customFormat="1" x14ac:dyDescent="0.25">
      <c r="A20" s="346"/>
      <c r="B20" s="375"/>
      <c r="C20" s="344"/>
      <c r="D20" s="344"/>
      <c r="E20" s="236" t="s">
        <v>9</v>
      </c>
      <c r="F20" s="241" t="s">
        <v>14</v>
      </c>
      <c r="G20" s="45" t="s">
        <v>15</v>
      </c>
      <c r="H20" s="25">
        <v>19</v>
      </c>
      <c r="I20" s="256">
        <v>19</v>
      </c>
      <c r="J20" s="35">
        <f t="shared" si="0"/>
        <v>100</v>
      </c>
      <c r="K20" s="388"/>
      <c r="L20" s="243"/>
      <c r="M20" s="338"/>
      <c r="N20" s="131"/>
      <c r="O20" s="3">
        <v>100</v>
      </c>
      <c r="P20" s="3">
        <f t="shared" si="3"/>
        <v>100</v>
      </c>
    </row>
    <row r="21" spans="1:16" s="247" customFormat="1" ht="39" hidden="1" customHeight="1" x14ac:dyDescent="0.25">
      <c r="A21" s="346"/>
      <c r="B21" s="373" t="s">
        <v>80</v>
      </c>
      <c r="C21" s="344" t="s">
        <v>82</v>
      </c>
      <c r="D21" s="344" t="s">
        <v>7</v>
      </c>
      <c r="E21" s="236" t="s">
        <v>8</v>
      </c>
      <c r="F21" s="241" t="s">
        <v>36</v>
      </c>
      <c r="G21" s="45" t="s">
        <v>12</v>
      </c>
      <c r="H21" s="25"/>
      <c r="I21" s="256"/>
      <c r="J21" s="35" t="e">
        <f t="shared" si="0"/>
        <v>#DIV/0!</v>
      </c>
      <c r="K21" s="371" t="e">
        <f t="shared" ref="K21" si="6">(J21+J22)/2</f>
        <v>#DIV/0!</v>
      </c>
      <c r="L21" s="243"/>
      <c r="M21" s="338"/>
      <c r="N21" s="131"/>
      <c r="O21" s="3"/>
      <c r="P21" s="3"/>
    </row>
    <row r="22" spans="1:16" s="247" customFormat="1" ht="18" hidden="1" customHeight="1" x14ac:dyDescent="0.25">
      <c r="A22" s="346"/>
      <c r="B22" s="375"/>
      <c r="C22" s="344"/>
      <c r="D22" s="344"/>
      <c r="E22" s="236" t="s">
        <v>9</v>
      </c>
      <c r="F22" s="241" t="s">
        <v>14</v>
      </c>
      <c r="G22" s="45" t="s">
        <v>15</v>
      </c>
      <c r="H22" s="26"/>
      <c r="I22" s="257"/>
      <c r="J22" s="35" t="e">
        <f t="shared" si="0"/>
        <v>#DIV/0!</v>
      </c>
      <c r="K22" s="388"/>
      <c r="L22" s="243"/>
      <c r="M22" s="338"/>
      <c r="N22" s="131"/>
      <c r="O22" s="3"/>
      <c r="P22" s="3"/>
    </row>
    <row r="23" spans="1:16" s="247" customFormat="1" ht="37.5" customHeight="1" x14ac:dyDescent="0.25">
      <c r="A23" s="346"/>
      <c r="B23" s="364" t="s">
        <v>84</v>
      </c>
      <c r="C23" s="344" t="s">
        <v>37</v>
      </c>
      <c r="D23" s="344" t="s">
        <v>7</v>
      </c>
      <c r="E23" s="236" t="s">
        <v>8</v>
      </c>
      <c r="F23" s="241" t="s">
        <v>38</v>
      </c>
      <c r="G23" s="45" t="s">
        <v>12</v>
      </c>
      <c r="H23" s="27">
        <v>100</v>
      </c>
      <c r="I23" s="23">
        <v>100</v>
      </c>
      <c r="J23" s="35">
        <f t="shared" si="0"/>
        <v>100</v>
      </c>
      <c r="K23" s="371">
        <f t="shared" ref="K23" si="7">(J23+J24)/2</f>
        <v>100</v>
      </c>
      <c r="L23" s="243"/>
      <c r="M23" s="338"/>
      <c r="N23" s="131"/>
      <c r="O23" s="3">
        <v>100</v>
      </c>
      <c r="P23" s="3"/>
    </row>
    <row r="24" spans="1:16" s="247" customFormat="1" x14ac:dyDescent="0.25">
      <c r="A24" s="346"/>
      <c r="B24" s="365"/>
      <c r="C24" s="344"/>
      <c r="D24" s="344"/>
      <c r="E24" s="236" t="s">
        <v>9</v>
      </c>
      <c r="F24" s="241" t="s">
        <v>14</v>
      </c>
      <c r="G24" s="45" t="s">
        <v>15</v>
      </c>
      <c r="H24" s="26">
        <v>27</v>
      </c>
      <c r="I24" s="257">
        <v>27</v>
      </c>
      <c r="J24" s="35">
        <f t="shared" si="0"/>
        <v>100</v>
      </c>
      <c r="K24" s="388"/>
      <c r="L24" s="243"/>
      <c r="M24" s="338"/>
      <c r="N24" s="131"/>
      <c r="O24" s="3">
        <f>(J24+J23)/2</f>
        <v>100</v>
      </c>
      <c r="P24" s="3">
        <f t="shared" si="3"/>
        <v>100</v>
      </c>
    </row>
    <row r="25" spans="1:16" s="247" customFormat="1" ht="41.25" customHeight="1" x14ac:dyDescent="0.25">
      <c r="A25" s="346"/>
      <c r="B25" s="373" t="s">
        <v>83</v>
      </c>
      <c r="C25" s="344" t="s">
        <v>106</v>
      </c>
      <c r="D25" s="344" t="s">
        <v>7</v>
      </c>
      <c r="E25" s="236" t="s">
        <v>8</v>
      </c>
      <c r="F25" s="241" t="s">
        <v>38</v>
      </c>
      <c r="G25" s="45" t="s">
        <v>12</v>
      </c>
      <c r="H25" s="25">
        <v>100</v>
      </c>
      <c r="I25" s="256">
        <v>100</v>
      </c>
      <c r="J25" s="35">
        <f t="shared" si="0"/>
        <v>100</v>
      </c>
      <c r="K25" s="371">
        <f t="shared" ref="K25" si="8">(J25+J26)/2</f>
        <v>100</v>
      </c>
      <c r="L25" s="243"/>
      <c r="M25" s="338"/>
      <c r="N25" s="131"/>
      <c r="O25" s="3">
        <v>100</v>
      </c>
      <c r="P25" s="3"/>
    </row>
    <row r="26" spans="1:16" s="247" customFormat="1" x14ac:dyDescent="0.25">
      <c r="A26" s="346"/>
      <c r="B26" s="375"/>
      <c r="C26" s="344"/>
      <c r="D26" s="344"/>
      <c r="E26" s="236" t="s">
        <v>9</v>
      </c>
      <c r="F26" s="241" t="s">
        <v>14</v>
      </c>
      <c r="G26" s="45" t="s">
        <v>15</v>
      </c>
      <c r="H26" s="25">
        <v>2</v>
      </c>
      <c r="I26" s="256">
        <v>2</v>
      </c>
      <c r="J26" s="35">
        <f t="shared" si="0"/>
        <v>100</v>
      </c>
      <c r="K26" s="388"/>
      <c r="L26" s="243"/>
      <c r="M26" s="338"/>
      <c r="N26" s="131"/>
      <c r="O26" s="3">
        <f t="shared" si="2"/>
        <v>100</v>
      </c>
      <c r="P26" s="3">
        <f t="shared" si="3"/>
        <v>100</v>
      </c>
    </row>
    <row r="27" spans="1:16" s="247" customFormat="1" ht="39.75" customHeight="1" x14ac:dyDescent="0.25">
      <c r="A27" s="346"/>
      <c r="B27" s="373" t="s">
        <v>85</v>
      </c>
      <c r="C27" s="344" t="s">
        <v>40</v>
      </c>
      <c r="D27" s="344" t="s">
        <v>7</v>
      </c>
      <c r="E27" s="236" t="s">
        <v>8</v>
      </c>
      <c r="F27" s="241" t="s">
        <v>41</v>
      </c>
      <c r="G27" s="45" t="s">
        <v>12</v>
      </c>
      <c r="H27" s="38">
        <v>100</v>
      </c>
      <c r="I27" s="38">
        <v>100</v>
      </c>
      <c r="J27" s="35">
        <f t="shared" si="0"/>
        <v>100</v>
      </c>
      <c r="K27" s="371">
        <f t="shared" ref="K27" si="9">(J27+J28)/2</f>
        <v>100</v>
      </c>
      <c r="L27" s="243"/>
      <c r="M27" s="338"/>
      <c r="N27" s="131"/>
      <c r="O27" s="3">
        <v>100</v>
      </c>
      <c r="P27" s="3"/>
    </row>
    <row r="28" spans="1:16" s="247" customFormat="1" x14ac:dyDescent="0.25">
      <c r="A28" s="346"/>
      <c r="B28" s="375"/>
      <c r="C28" s="344"/>
      <c r="D28" s="344"/>
      <c r="E28" s="236" t="s">
        <v>9</v>
      </c>
      <c r="F28" s="241" t="s">
        <v>14</v>
      </c>
      <c r="G28" s="45" t="s">
        <v>15</v>
      </c>
      <c r="H28" s="38">
        <v>6</v>
      </c>
      <c r="I28" s="38">
        <v>6</v>
      </c>
      <c r="J28" s="35">
        <f t="shared" si="0"/>
        <v>100</v>
      </c>
      <c r="K28" s="388"/>
      <c r="L28" s="243"/>
      <c r="M28" s="338"/>
      <c r="N28" s="131"/>
      <c r="O28" s="3">
        <f>(J28+J27)/2</f>
        <v>100</v>
      </c>
      <c r="P28" s="3">
        <f t="shared" si="3"/>
        <v>100</v>
      </c>
    </row>
    <row r="29" spans="1:16" s="247" customFormat="1" ht="16.5" customHeight="1" x14ac:dyDescent="0.25">
      <c r="A29" s="346"/>
      <c r="B29" s="244" t="s">
        <v>105</v>
      </c>
      <c r="C29" s="344" t="s">
        <v>43</v>
      </c>
      <c r="D29" s="341" t="s">
        <v>7</v>
      </c>
      <c r="E29" s="53" t="s">
        <v>8</v>
      </c>
      <c r="F29" s="248" t="s">
        <v>44</v>
      </c>
      <c r="G29" s="4" t="s">
        <v>12</v>
      </c>
      <c r="H29" s="14">
        <v>100</v>
      </c>
      <c r="I29" s="14">
        <v>100</v>
      </c>
      <c r="J29" s="35">
        <f t="shared" si="0"/>
        <v>100</v>
      </c>
      <c r="K29" s="371">
        <f t="shared" ref="K29" si="10">((((J31+J30)/2)+J29)/2)</f>
        <v>100</v>
      </c>
      <c r="L29" s="243" t="s">
        <v>227</v>
      </c>
      <c r="M29" s="338"/>
      <c r="N29" s="131"/>
      <c r="O29" s="3">
        <v>100</v>
      </c>
      <c r="P29" s="3"/>
    </row>
    <row r="30" spans="1:16" s="247" customFormat="1" ht="16.5" customHeight="1" x14ac:dyDescent="0.25">
      <c r="A30" s="346"/>
      <c r="B30" s="245"/>
      <c r="C30" s="344"/>
      <c r="D30" s="342"/>
      <c r="E30" s="53" t="s">
        <v>9</v>
      </c>
      <c r="F30" s="248" t="s">
        <v>14</v>
      </c>
      <c r="G30" s="4" t="s">
        <v>15</v>
      </c>
      <c r="H30" s="14">
        <v>55</v>
      </c>
      <c r="I30" s="14">
        <v>55</v>
      </c>
      <c r="J30" s="35">
        <f t="shared" si="0"/>
        <v>100</v>
      </c>
      <c r="K30" s="388"/>
      <c r="L30" s="243"/>
      <c r="M30" s="338"/>
      <c r="N30" s="131"/>
      <c r="O30" s="3">
        <f t="shared" si="2"/>
        <v>100</v>
      </c>
      <c r="P30" s="3">
        <f t="shared" si="3"/>
        <v>100</v>
      </c>
    </row>
    <row r="31" spans="1:16" s="247" customFormat="1" ht="16.5" customHeight="1" x14ac:dyDescent="0.25">
      <c r="A31" s="346"/>
      <c r="B31" s="242" t="s">
        <v>122</v>
      </c>
      <c r="C31" s="344"/>
      <c r="D31" s="343"/>
      <c r="E31" s="53" t="s">
        <v>9</v>
      </c>
      <c r="F31" s="248" t="s">
        <v>45</v>
      </c>
      <c r="G31" s="4" t="s">
        <v>46</v>
      </c>
      <c r="H31" s="14">
        <v>431</v>
      </c>
      <c r="I31" s="14">
        <v>431</v>
      </c>
      <c r="J31" s="35">
        <f t="shared" si="0"/>
        <v>100</v>
      </c>
      <c r="K31" s="372"/>
      <c r="L31" s="243"/>
      <c r="M31" s="339"/>
      <c r="N31" s="133"/>
      <c r="O31" s="3"/>
      <c r="P31" s="3"/>
    </row>
  </sheetData>
  <mergeCells count="48">
    <mergeCell ref="B27:B28"/>
    <mergeCell ref="C27:C28"/>
    <mergeCell ref="D27:D28"/>
    <mergeCell ref="K27:K28"/>
    <mergeCell ref="K29:K31"/>
    <mergeCell ref="C29:C31"/>
    <mergeCell ref="D29:D31"/>
    <mergeCell ref="B23:B24"/>
    <mergeCell ref="C23:C24"/>
    <mergeCell ref="D23:D24"/>
    <mergeCell ref="K23:K24"/>
    <mergeCell ref="B25:B26"/>
    <mergeCell ref="C25:C26"/>
    <mergeCell ref="D25:D26"/>
    <mergeCell ref="K25:K26"/>
    <mergeCell ref="B19:B20"/>
    <mergeCell ref="C19:C20"/>
    <mergeCell ref="D19:D20"/>
    <mergeCell ref="K19:K20"/>
    <mergeCell ref="B21:B22"/>
    <mergeCell ref="C21:C22"/>
    <mergeCell ref="D21:D22"/>
    <mergeCell ref="K21:K22"/>
    <mergeCell ref="C16:C18"/>
    <mergeCell ref="D16:D18"/>
    <mergeCell ref="K16:K18"/>
    <mergeCell ref="L17:L18"/>
    <mergeCell ref="B13:B15"/>
    <mergeCell ref="C13:C15"/>
    <mergeCell ref="D13:D15"/>
    <mergeCell ref="K13:K15"/>
    <mergeCell ref="L14:L15"/>
    <mergeCell ref="I2:N2"/>
    <mergeCell ref="I3:N3"/>
    <mergeCell ref="C5:I5"/>
    <mergeCell ref="A7:A31"/>
    <mergeCell ref="B7:B9"/>
    <mergeCell ref="C7:C9"/>
    <mergeCell ref="D7:D9"/>
    <mergeCell ref="K7:K9"/>
    <mergeCell ref="M7:M31"/>
    <mergeCell ref="L8:L9"/>
    <mergeCell ref="B10:B12"/>
    <mergeCell ref="C10:C12"/>
    <mergeCell ref="D10:D12"/>
    <mergeCell ref="K10:K12"/>
    <mergeCell ref="L11:L12"/>
    <mergeCell ref="B16:B18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  <rowBreaks count="1" manualBreakCount="1">
    <brk id="18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8"/>
  <sheetViews>
    <sheetView view="pageBreakPreview" topLeftCell="A16" zoomScale="85" zoomScaleNormal="70" zoomScaleSheetLayoutView="85" workbookViewId="0">
      <pane xSplit="3" topLeftCell="D1" activePane="topRight" state="frozen"/>
      <selection pane="topRight" activeCell="I9" sqref="I9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s="262" customFormat="1" ht="18.75" customHeight="1" x14ac:dyDescent="0.25">
      <c r="I1" s="262" t="s">
        <v>272</v>
      </c>
      <c r="O1" s="3"/>
      <c r="P1" s="3"/>
    </row>
    <row r="2" spans="1:16" s="262" customFormat="1" ht="18.75" customHeight="1" x14ac:dyDescent="0.25">
      <c r="I2" s="348" t="s">
        <v>68</v>
      </c>
      <c r="J2" s="348"/>
      <c r="K2" s="348"/>
      <c r="L2" s="348"/>
      <c r="M2" s="348"/>
      <c r="N2" s="348"/>
      <c r="O2" s="3"/>
      <c r="P2" s="3"/>
    </row>
    <row r="3" spans="1:16" s="262" customFormat="1" x14ac:dyDescent="0.25">
      <c r="I3" s="348" t="s">
        <v>263</v>
      </c>
      <c r="J3" s="348"/>
      <c r="K3" s="348"/>
      <c r="L3" s="348"/>
      <c r="M3" s="348"/>
      <c r="N3" s="348"/>
      <c r="O3" s="3"/>
      <c r="P3" s="3"/>
    </row>
    <row r="4" spans="1:16" s="262" customFormat="1" ht="18.75" customHeight="1" x14ac:dyDescent="0.25">
      <c r="O4" s="3"/>
      <c r="P4" s="3"/>
    </row>
    <row r="5" spans="1:16" s="262" customFormat="1" ht="18.75" x14ac:dyDescent="0.3">
      <c r="C5" s="349" t="s">
        <v>10</v>
      </c>
      <c r="D5" s="349"/>
      <c r="E5" s="349"/>
      <c r="F5" s="349"/>
      <c r="G5" s="349"/>
      <c r="H5" s="349"/>
      <c r="I5" s="349"/>
      <c r="O5" s="3"/>
      <c r="P5" s="3"/>
    </row>
    <row r="6" spans="1:16" s="262" customFormat="1" ht="112.5" customHeight="1" x14ac:dyDescent="0.25">
      <c r="A6" s="68" t="s">
        <v>182</v>
      </c>
      <c r="B6" s="68" t="s">
        <v>212</v>
      </c>
      <c r="C6" s="28" t="s">
        <v>183</v>
      </c>
      <c r="D6" s="29" t="s">
        <v>1</v>
      </c>
      <c r="E6" s="28" t="s">
        <v>184</v>
      </c>
      <c r="F6" s="29" t="s">
        <v>3</v>
      </c>
      <c r="G6" s="29" t="s">
        <v>4</v>
      </c>
      <c r="H6" s="29" t="s">
        <v>5</v>
      </c>
      <c r="I6" s="29" t="s">
        <v>6</v>
      </c>
      <c r="J6" s="258" t="s">
        <v>26</v>
      </c>
      <c r="K6" s="258" t="s">
        <v>27</v>
      </c>
      <c r="L6" s="258" t="s">
        <v>185</v>
      </c>
      <c r="M6" s="258" t="s">
        <v>186</v>
      </c>
      <c r="N6" s="29" t="s">
        <v>28</v>
      </c>
      <c r="O6" s="3"/>
      <c r="P6" s="3"/>
    </row>
    <row r="7" spans="1:16" s="262" customFormat="1" x14ac:dyDescent="0.25">
      <c r="A7" s="7"/>
      <c r="B7" s="7"/>
      <c r="C7" s="391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3"/>
      <c r="O7" s="3"/>
      <c r="P7" s="3"/>
    </row>
    <row r="8" spans="1:16" s="262" customFormat="1" ht="41.25" customHeight="1" x14ac:dyDescent="0.25">
      <c r="A8" s="345" t="s">
        <v>65</v>
      </c>
      <c r="B8" s="373" t="s">
        <v>69</v>
      </c>
      <c r="C8" s="341" t="s">
        <v>70</v>
      </c>
      <c r="D8" s="341" t="s">
        <v>7</v>
      </c>
      <c r="E8" s="53" t="s">
        <v>8</v>
      </c>
      <c r="F8" s="263" t="s">
        <v>11</v>
      </c>
      <c r="G8" s="4" t="s">
        <v>12</v>
      </c>
      <c r="H8" s="17">
        <v>100</v>
      </c>
      <c r="I8" s="17">
        <v>100</v>
      </c>
      <c r="J8" s="5">
        <f>I8/H8*100</f>
        <v>100</v>
      </c>
      <c r="K8" s="337">
        <f>((((J10+J9)/2)+J8)/2)</f>
        <v>100</v>
      </c>
      <c r="L8" s="261"/>
      <c r="M8" s="337" t="s">
        <v>213</v>
      </c>
      <c r="N8" s="299">
        <f>(K8+K11+K14+K17+K20+K23+K26+K28+K38+K40+K42+K44+K46+K32+K34+K36)/16</f>
        <v>100</v>
      </c>
      <c r="O8" s="3">
        <v>100</v>
      </c>
      <c r="P8" s="3"/>
    </row>
    <row r="9" spans="1:16" s="262" customFormat="1" x14ac:dyDescent="0.25">
      <c r="A9" s="346"/>
      <c r="B9" s="374"/>
      <c r="C9" s="342"/>
      <c r="D9" s="342"/>
      <c r="E9" s="53" t="s">
        <v>9</v>
      </c>
      <c r="F9" s="263" t="s">
        <v>14</v>
      </c>
      <c r="G9" s="4" t="s">
        <v>15</v>
      </c>
      <c r="H9" s="8">
        <v>8</v>
      </c>
      <c r="I9" s="8">
        <v>8</v>
      </c>
      <c r="J9" s="5">
        <f t="shared" ref="J9:J48" si="0">I9/H9*100</f>
        <v>100</v>
      </c>
      <c r="K9" s="338"/>
      <c r="L9" s="261"/>
      <c r="M9" s="338"/>
      <c r="N9" s="283"/>
      <c r="O9" s="3">
        <f>(J9+J10)/2</f>
        <v>100</v>
      </c>
      <c r="P9" s="3">
        <f>(O8+O9)/2</f>
        <v>100</v>
      </c>
    </row>
    <row r="10" spans="1:16" s="262" customFormat="1" x14ac:dyDescent="0.25">
      <c r="A10" s="346"/>
      <c r="B10" s="375"/>
      <c r="C10" s="343"/>
      <c r="D10" s="343"/>
      <c r="E10" s="53" t="s">
        <v>9</v>
      </c>
      <c r="F10" s="263" t="s">
        <v>16</v>
      </c>
      <c r="G10" s="4" t="s">
        <v>138</v>
      </c>
      <c r="H10" s="8">
        <v>1264</v>
      </c>
      <c r="I10" s="8">
        <v>1264</v>
      </c>
      <c r="J10" s="5">
        <f t="shared" si="0"/>
        <v>100</v>
      </c>
      <c r="K10" s="339"/>
      <c r="L10" s="261"/>
      <c r="M10" s="338"/>
      <c r="N10" s="341" t="s">
        <v>273</v>
      </c>
      <c r="O10" s="3"/>
      <c r="P10" s="3"/>
    </row>
    <row r="11" spans="1:16" s="262" customFormat="1" ht="41.25" customHeight="1" x14ac:dyDescent="0.25">
      <c r="A11" s="346"/>
      <c r="B11" s="373" t="s">
        <v>72</v>
      </c>
      <c r="C11" s="344" t="s">
        <v>71</v>
      </c>
      <c r="D11" s="344" t="s">
        <v>7</v>
      </c>
      <c r="E11" s="53" t="s">
        <v>8</v>
      </c>
      <c r="F11" s="263" t="s">
        <v>11</v>
      </c>
      <c r="G11" s="4" t="s">
        <v>12</v>
      </c>
      <c r="H11" s="8">
        <v>100</v>
      </c>
      <c r="I11" s="17">
        <v>100</v>
      </c>
      <c r="J11" s="5">
        <f t="shared" si="0"/>
        <v>100</v>
      </c>
      <c r="K11" s="337">
        <f t="shared" ref="K11" si="1">((((J13+J12)/2)+J11)/2)</f>
        <v>100</v>
      </c>
      <c r="L11" s="261"/>
      <c r="M11" s="338"/>
      <c r="N11" s="342"/>
      <c r="O11" s="3">
        <v>100</v>
      </c>
      <c r="P11" s="3"/>
    </row>
    <row r="12" spans="1:16" s="262" customFormat="1" x14ac:dyDescent="0.25">
      <c r="A12" s="346"/>
      <c r="B12" s="374"/>
      <c r="C12" s="344"/>
      <c r="D12" s="344"/>
      <c r="E12" s="53" t="s">
        <v>9</v>
      </c>
      <c r="F12" s="263" t="s">
        <v>14</v>
      </c>
      <c r="G12" s="4" t="s">
        <v>15</v>
      </c>
      <c r="H12" s="8">
        <v>42</v>
      </c>
      <c r="I12" s="8">
        <v>42</v>
      </c>
      <c r="J12" s="5">
        <f t="shared" si="0"/>
        <v>100</v>
      </c>
      <c r="K12" s="338"/>
      <c r="L12" s="261"/>
      <c r="M12" s="338"/>
      <c r="N12" s="131"/>
      <c r="O12" s="3">
        <f t="shared" ref="O12:O47" si="2">(J12+J13)/2</f>
        <v>100</v>
      </c>
      <c r="P12" s="3">
        <f t="shared" ref="P12:P47" si="3">(O11+O12)/2</f>
        <v>100</v>
      </c>
    </row>
    <row r="13" spans="1:16" s="262" customFormat="1" ht="27" customHeight="1" x14ac:dyDescent="0.25">
      <c r="A13" s="346"/>
      <c r="B13" s="375"/>
      <c r="C13" s="344"/>
      <c r="D13" s="344"/>
      <c r="E13" s="53" t="s">
        <v>9</v>
      </c>
      <c r="F13" s="263" t="s">
        <v>16</v>
      </c>
      <c r="G13" s="4" t="s">
        <v>138</v>
      </c>
      <c r="H13" s="8">
        <v>6636</v>
      </c>
      <c r="I13" s="8">
        <v>6636</v>
      </c>
      <c r="J13" s="5">
        <f t="shared" si="0"/>
        <v>100</v>
      </c>
      <c r="K13" s="339"/>
      <c r="L13" s="261"/>
      <c r="M13" s="338"/>
      <c r="N13" s="131"/>
      <c r="O13" s="3"/>
      <c r="P13" s="3"/>
    </row>
    <row r="14" spans="1:16" s="262" customFormat="1" ht="28.5" customHeight="1" x14ac:dyDescent="0.25">
      <c r="A14" s="346"/>
      <c r="B14" s="389" t="s">
        <v>76</v>
      </c>
      <c r="C14" s="341" t="s">
        <v>136</v>
      </c>
      <c r="D14" s="344" t="s">
        <v>7</v>
      </c>
      <c r="E14" s="53" t="s">
        <v>8</v>
      </c>
      <c r="F14" s="200" t="s">
        <v>20</v>
      </c>
      <c r="G14" s="4" t="s">
        <v>12</v>
      </c>
      <c r="H14" s="17">
        <v>100</v>
      </c>
      <c r="I14" s="17">
        <v>100</v>
      </c>
      <c r="J14" s="5">
        <f t="shared" si="0"/>
        <v>100</v>
      </c>
      <c r="K14" s="337">
        <f t="shared" ref="K14" si="4">((((J16+J15)/2)+J14)/2)</f>
        <v>100</v>
      </c>
      <c r="L14" s="261"/>
      <c r="M14" s="338"/>
      <c r="N14" s="131"/>
      <c r="O14" s="3">
        <v>100</v>
      </c>
      <c r="P14" s="3"/>
    </row>
    <row r="15" spans="1:16" s="262" customFormat="1" x14ac:dyDescent="0.25">
      <c r="A15" s="346"/>
      <c r="B15" s="389"/>
      <c r="C15" s="342"/>
      <c r="D15" s="344"/>
      <c r="E15" s="53" t="s">
        <v>9</v>
      </c>
      <c r="F15" s="263" t="s">
        <v>14</v>
      </c>
      <c r="G15" s="4" t="s">
        <v>15</v>
      </c>
      <c r="H15" s="8">
        <v>6</v>
      </c>
      <c r="I15" s="8">
        <v>6</v>
      </c>
      <c r="J15" s="5">
        <f t="shared" si="0"/>
        <v>100</v>
      </c>
      <c r="K15" s="338"/>
      <c r="L15" s="261"/>
      <c r="M15" s="338"/>
      <c r="N15" s="131"/>
      <c r="O15" s="3">
        <f t="shared" si="2"/>
        <v>100</v>
      </c>
      <c r="P15" s="3">
        <f t="shared" si="3"/>
        <v>100</v>
      </c>
    </row>
    <row r="16" spans="1:16" s="262" customFormat="1" x14ac:dyDescent="0.25">
      <c r="A16" s="346"/>
      <c r="B16" s="389"/>
      <c r="C16" s="343"/>
      <c r="D16" s="344"/>
      <c r="E16" s="53" t="s">
        <v>9</v>
      </c>
      <c r="F16" s="263" t="s">
        <v>16</v>
      </c>
      <c r="G16" s="4" t="s">
        <v>138</v>
      </c>
      <c r="H16" s="8">
        <v>948</v>
      </c>
      <c r="I16" s="8">
        <v>948</v>
      </c>
      <c r="J16" s="5">
        <f t="shared" si="0"/>
        <v>100</v>
      </c>
      <c r="K16" s="339"/>
      <c r="L16" s="261"/>
      <c r="M16" s="338"/>
      <c r="N16" s="131"/>
      <c r="O16" s="3"/>
      <c r="P16" s="3"/>
    </row>
    <row r="17" spans="1:16" s="262" customFormat="1" ht="29.25" customHeight="1" x14ac:dyDescent="0.25">
      <c r="A17" s="346"/>
      <c r="B17" s="389" t="s">
        <v>121</v>
      </c>
      <c r="C17" s="341" t="s">
        <v>139</v>
      </c>
      <c r="D17" s="344" t="s">
        <v>7</v>
      </c>
      <c r="E17" s="53" t="s">
        <v>8</v>
      </c>
      <c r="F17" s="200" t="s">
        <v>20</v>
      </c>
      <c r="G17" s="4" t="s">
        <v>12</v>
      </c>
      <c r="H17" s="17">
        <v>100</v>
      </c>
      <c r="I17" s="17">
        <v>100</v>
      </c>
      <c r="J17" s="5">
        <f t="shared" si="0"/>
        <v>100</v>
      </c>
      <c r="K17" s="337">
        <f t="shared" ref="K17" si="5">((((J19+J18)/2)+J17)/2)</f>
        <v>100</v>
      </c>
      <c r="L17" s="261"/>
      <c r="M17" s="338"/>
      <c r="N17" s="131"/>
      <c r="O17" s="3">
        <v>100</v>
      </c>
      <c r="P17" s="3"/>
    </row>
    <row r="18" spans="1:16" s="262" customFormat="1" x14ac:dyDescent="0.25">
      <c r="A18" s="346"/>
      <c r="B18" s="389"/>
      <c r="C18" s="342"/>
      <c r="D18" s="344"/>
      <c r="E18" s="53" t="s">
        <v>9</v>
      </c>
      <c r="F18" s="263" t="s">
        <v>14</v>
      </c>
      <c r="G18" s="4" t="s">
        <v>15</v>
      </c>
      <c r="H18" s="8">
        <v>3</v>
      </c>
      <c r="I18" s="8">
        <v>3</v>
      </c>
      <c r="J18" s="5">
        <f t="shared" si="0"/>
        <v>100</v>
      </c>
      <c r="K18" s="338"/>
      <c r="L18" s="261"/>
      <c r="M18" s="338"/>
      <c r="N18" s="131"/>
      <c r="O18" s="3">
        <f t="shared" si="2"/>
        <v>100</v>
      </c>
      <c r="P18" s="3">
        <f t="shared" si="3"/>
        <v>100</v>
      </c>
    </row>
    <row r="19" spans="1:16" s="262" customFormat="1" x14ac:dyDescent="0.25">
      <c r="A19" s="346"/>
      <c r="B19" s="389"/>
      <c r="C19" s="343"/>
      <c r="D19" s="344"/>
      <c r="E19" s="53" t="s">
        <v>9</v>
      </c>
      <c r="F19" s="263" t="s">
        <v>16</v>
      </c>
      <c r="G19" s="4" t="s">
        <v>138</v>
      </c>
      <c r="H19" s="8">
        <v>474</v>
      </c>
      <c r="I19" s="8">
        <v>474</v>
      </c>
      <c r="J19" s="5">
        <f t="shared" si="0"/>
        <v>100</v>
      </c>
      <c r="K19" s="339"/>
      <c r="L19" s="261"/>
      <c r="M19" s="338"/>
      <c r="N19" s="131"/>
      <c r="O19" s="3"/>
      <c r="P19" s="3"/>
    </row>
    <row r="20" spans="1:16" s="262" customFormat="1" ht="27.75" customHeight="1" x14ac:dyDescent="0.25">
      <c r="A20" s="346"/>
      <c r="B20" s="389" t="s">
        <v>77</v>
      </c>
      <c r="C20" s="344" t="s">
        <v>135</v>
      </c>
      <c r="D20" s="344" t="s">
        <v>7</v>
      </c>
      <c r="E20" s="53" t="s">
        <v>8</v>
      </c>
      <c r="F20" s="200" t="s">
        <v>20</v>
      </c>
      <c r="G20" s="4" t="s">
        <v>12</v>
      </c>
      <c r="H20" s="8">
        <v>100</v>
      </c>
      <c r="I20" s="10">
        <v>100</v>
      </c>
      <c r="J20" s="5">
        <f t="shared" si="0"/>
        <v>100</v>
      </c>
      <c r="K20" s="337">
        <f>((((J22+J21)/2)+J20)/2)</f>
        <v>100</v>
      </c>
      <c r="L20" s="261"/>
      <c r="M20" s="338"/>
      <c r="N20" s="131"/>
      <c r="O20" s="3">
        <v>100</v>
      </c>
      <c r="P20" s="3"/>
    </row>
    <row r="21" spans="1:16" s="262" customFormat="1" ht="16.5" customHeight="1" x14ac:dyDescent="0.25">
      <c r="A21" s="346"/>
      <c r="B21" s="389"/>
      <c r="C21" s="344"/>
      <c r="D21" s="344"/>
      <c r="E21" s="53" t="s">
        <v>9</v>
      </c>
      <c r="F21" s="263" t="s">
        <v>14</v>
      </c>
      <c r="G21" s="4" t="s">
        <v>15</v>
      </c>
      <c r="H21" s="8">
        <v>39</v>
      </c>
      <c r="I21" s="8">
        <v>39</v>
      </c>
      <c r="J21" s="5">
        <f t="shared" si="0"/>
        <v>100</v>
      </c>
      <c r="K21" s="338"/>
      <c r="L21" s="261"/>
      <c r="M21" s="338"/>
      <c r="N21" s="131"/>
      <c r="O21" s="3">
        <f t="shared" si="2"/>
        <v>100</v>
      </c>
      <c r="P21" s="3">
        <f t="shared" si="3"/>
        <v>100</v>
      </c>
    </row>
    <row r="22" spans="1:16" s="262" customFormat="1" x14ac:dyDescent="0.25">
      <c r="A22" s="346"/>
      <c r="B22" s="389"/>
      <c r="C22" s="344"/>
      <c r="D22" s="344"/>
      <c r="E22" s="53" t="s">
        <v>9</v>
      </c>
      <c r="F22" s="263" t="s">
        <v>16</v>
      </c>
      <c r="G22" s="4" t="s">
        <v>138</v>
      </c>
      <c r="H22" s="8">
        <v>6162</v>
      </c>
      <c r="I22" s="8">
        <v>6162</v>
      </c>
      <c r="J22" s="5">
        <f t="shared" si="0"/>
        <v>100</v>
      </c>
      <c r="K22" s="339"/>
      <c r="L22" s="261"/>
      <c r="M22" s="338"/>
      <c r="N22" s="131"/>
      <c r="O22" s="3"/>
      <c r="P22" s="3"/>
    </row>
    <row r="23" spans="1:16" s="262" customFormat="1" ht="30.75" customHeight="1" x14ac:dyDescent="0.25">
      <c r="A23" s="346"/>
      <c r="B23" s="389" t="s">
        <v>132</v>
      </c>
      <c r="C23" s="341" t="s">
        <v>133</v>
      </c>
      <c r="D23" s="344" t="s">
        <v>7</v>
      </c>
      <c r="E23" s="53" t="s">
        <v>8</v>
      </c>
      <c r="F23" s="200" t="s">
        <v>20</v>
      </c>
      <c r="G23" s="4" t="s">
        <v>12</v>
      </c>
      <c r="H23" s="17">
        <v>100</v>
      </c>
      <c r="I23" s="17">
        <v>100</v>
      </c>
      <c r="J23" s="5">
        <f t="shared" si="0"/>
        <v>100</v>
      </c>
      <c r="K23" s="337">
        <f t="shared" ref="K23" si="6">((((J25+J24)/2)+J23)/2)</f>
        <v>100</v>
      </c>
      <c r="L23" s="261"/>
      <c r="M23" s="338"/>
      <c r="N23" s="131"/>
      <c r="O23" s="3">
        <v>100</v>
      </c>
      <c r="P23" s="3"/>
    </row>
    <row r="24" spans="1:16" s="262" customFormat="1" x14ac:dyDescent="0.25">
      <c r="A24" s="346"/>
      <c r="B24" s="389"/>
      <c r="C24" s="342"/>
      <c r="D24" s="344"/>
      <c r="E24" s="53" t="s">
        <v>9</v>
      </c>
      <c r="F24" s="263" t="s">
        <v>14</v>
      </c>
      <c r="G24" s="4" t="s">
        <v>15</v>
      </c>
      <c r="H24" s="8">
        <v>2</v>
      </c>
      <c r="I24" s="8">
        <v>2</v>
      </c>
      <c r="J24" s="5">
        <f t="shared" si="0"/>
        <v>100</v>
      </c>
      <c r="K24" s="338"/>
      <c r="L24" s="261"/>
      <c r="M24" s="338"/>
      <c r="N24" s="131"/>
      <c r="O24" s="3">
        <f t="shared" si="2"/>
        <v>100</v>
      </c>
      <c r="P24" s="3">
        <f t="shared" si="3"/>
        <v>100</v>
      </c>
    </row>
    <row r="25" spans="1:16" s="262" customFormat="1" x14ac:dyDescent="0.25">
      <c r="A25" s="346"/>
      <c r="B25" s="389"/>
      <c r="C25" s="343"/>
      <c r="D25" s="344"/>
      <c r="E25" s="53" t="s">
        <v>9</v>
      </c>
      <c r="F25" s="263" t="s">
        <v>16</v>
      </c>
      <c r="G25" s="4" t="s">
        <v>138</v>
      </c>
      <c r="H25" s="8">
        <v>316</v>
      </c>
      <c r="I25" s="8">
        <v>316</v>
      </c>
      <c r="J25" s="5">
        <f t="shared" si="0"/>
        <v>100</v>
      </c>
      <c r="K25" s="339"/>
      <c r="L25" s="261"/>
      <c r="M25" s="338"/>
      <c r="N25" s="131"/>
      <c r="O25" s="3"/>
      <c r="P25" s="3"/>
    </row>
    <row r="26" spans="1:16" s="20" customFormat="1" ht="39.75" customHeight="1" x14ac:dyDescent="0.25">
      <c r="A26" s="346"/>
      <c r="B26" s="373" t="s">
        <v>78</v>
      </c>
      <c r="C26" s="344" t="s">
        <v>35</v>
      </c>
      <c r="D26" s="344" t="s">
        <v>7</v>
      </c>
      <c r="E26" s="53" t="s">
        <v>8</v>
      </c>
      <c r="F26" s="263" t="s">
        <v>36</v>
      </c>
      <c r="G26" s="4" t="s">
        <v>12</v>
      </c>
      <c r="H26" s="8">
        <v>100</v>
      </c>
      <c r="I26" s="8">
        <v>100</v>
      </c>
      <c r="J26" s="5">
        <f t="shared" si="0"/>
        <v>100</v>
      </c>
      <c r="K26" s="337">
        <f>(J26+J27)/2</f>
        <v>100</v>
      </c>
      <c r="L26" s="261"/>
      <c r="M26" s="338"/>
      <c r="N26" s="131"/>
      <c r="O26" s="3">
        <v>100</v>
      </c>
      <c r="P26" s="3"/>
    </row>
    <row r="27" spans="1:16" s="20" customFormat="1" x14ac:dyDescent="0.25">
      <c r="A27" s="346"/>
      <c r="B27" s="375"/>
      <c r="C27" s="344"/>
      <c r="D27" s="344"/>
      <c r="E27" s="53" t="s">
        <v>9</v>
      </c>
      <c r="F27" s="263" t="s">
        <v>14</v>
      </c>
      <c r="G27" s="4" t="s">
        <v>15</v>
      </c>
      <c r="H27" s="8">
        <v>58</v>
      </c>
      <c r="I27" s="8">
        <v>58</v>
      </c>
      <c r="J27" s="5">
        <f t="shared" si="0"/>
        <v>100</v>
      </c>
      <c r="K27" s="339"/>
      <c r="L27" s="261"/>
      <c r="M27" s="338"/>
      <c r="N27" s="131"/>
      <c r="O27" s="3">
        <f t="shared" si="2"/>
        <v>100</v>
      </c>
      <c r="P27" s="3">
        <f t="shared" si="3"/>
        <v>100</v>
      </c>
    </row>
    <row r="28" spans="1:16" s="20" customFormat="1" ht="41.25" customHeight="1" x14ac:dyDescent="0.25">
      <c r="A28" s="346"/>
      <c r="B28" s="373" t="s">
        <v>80</v>
      </c>
      <c r="C28" s="344" t="s">
        <v>82</v>
      </c>
      <c r="D28" s="344" t="s">
        <v>7</v>
      </c>
      <c r="E28" s="53" t="s">
        <v>8</v>
      </c>
      <c r="F28" s="263" t="s">
        <v>36</v>
      </c>
      <c r="G28" s="4" t="s">
        <v>12</v>
      </c>
      <c r="H28" s="8">
        <v>100</v>
      </c>
      <c r="I28" s="8">
        <v>100</v>
      </c>
      <c r="J28" s="5">
        <f t="shared" si="0"/>
        <v>100</v>
      </c>
      <c r="K28" s="337">
        <f t="shared" ref="K28" si="7">(J28+J29)/2</f>
        <v>100</v>
      </c>
      <c r="L28" s="261"/>
      <c r="M28" s="338"/>
      <c r="N28" s="131"/>
      <c r="O28" s="3">
        <v>100</v>
      </c>
      <c r="P28" s="3"/>
    </row>
    <row r="29" spans="1:16" s="20" customFormat="1" ht="19.5" customHeight="1" x14ac:dyDescent="0.25">
      <c r="A29" s="346"/>
      <c r="B29" s="375"/>
      <c r="C29" s="344"/>
      <c r="D29" s="344"/>
      <c r="E29" s="53" t="s">
        <v>9</v>
      </c>
      <c r="F29" s="263" t="s">
        <v>14</v>
      </c>
      <c r="G29" s="4" t="s">
        <v>15</v>
      </c>
      <c r="H29" s="8">
        <v>4</v>
      </c>
      <c r="I29" s="8">
        <v>4</v>
      </c>
      <c r="J29" s="5">
        <f t="shared" si="0"/>
        <v>100</v>
      </c>
      <c r="K29" s="339"/>
      <c r="L29" s="261"/>
      <c r="M29" s="338"/>
      <c r="N29" s="131"/>
      <c r="O29" s="3">
        <f>J29</f>
        <v>100</v>
      </c>
      <c r="P29" s="3">
        <f t="shared" si="3"/>
        <v>100</v>
      </c>
    </row>
    <row r="30" spans="1:16" s="20" customFormat="1" ht="18" hidden="1" customHeight="1" x14ac:dyDescent="0.25">
      <c r="A30" s="346"/>
      <c r="B30" s="364" t="s">
        <v>114</v>
      </c>
      <c r="C30" s="344" t="s">
        <v>115</v>
      </c>
      <c r="D30" s="344" t="s">
        <v>7</v>
      </c>
      <c r="E30" s="53" t="s">
        <v>8</v>
      </c>
      <c r="F30" s="263" t="s">
        <v>36</v>
      </c>
      <c r="G30" s="4" t="s">
        <v>12</v>
      </c>
      <c r="H30" s="8"/>
      <c r="I30" s="8"/>
      <c r="J30" s="5" t="e">
        <f t="shared" si="0"/>
        <v>#DIV/0!</v>
      </c>
      <c r="K30" s="337" t="e">
        <f t="shared" ref="K30" si="8">(J30+J31)/2</f>
        <v>#DIV/0!</v>
      </c>
      <c r="L30" s="261"/>
      <c r="M30" s="338"/>
      <c r="N30" s="131"/>
      <c r="O30" s="3"/>
      <c r="P30" s="3"/>
    </row>
    <row r="31" spans="1:16" s="20" customFormat="1" ht="16.5" hidden="1" customHeight="1" x14ac:dyDescent="0.25">
      <c r="A31" s="346"/>
      <c r="B31" s="365"/>
      <c r="C31" s="344"/>
      <c r="D31" s="344"/>
      <c r="E31" s="53" t="s">
        <v>9</v>
      </c>
      <c r="F31" s="263" t="s">
        <v>14</v>
      </c>
      <c r="G31" s="4" t="s">
        <v>15</v>
      </c>
      <c r="H31" s="8"/>
      <c r="I31" s="8"/>
      <c r="J31" s="5" t="e">
        <f t="shared" si="0"/>
        <v>#DIV/0!</v>
      </c>
      <c r="K31" s="339"/>
      <c r="L31" s="261"/>
      <c r="M31" s="338"/>
      <c r="N31" s="131"/>
      <c r="O31" s="3"/>
      <c r="P31" s="3"/>
    </row>
    <row r="32" spans="1:16" s="20" customFormat="1" ht="41.25" customHeight="1" x14ac:dyDescent="0.25">
      <c r="A32" s="346"/>
      <c r="B32" s="260"/>
      <c r="C32" s="344" t="s">
        <v>110</v>
      </c>
      <c r="D32" s="344" t="s">
        <v>7</v>
      </c>
      <c r="E32" s="236" t="s">
        <v>8</v>
      </c>
      <c r="F32" s="298" t="s">
        <v>36</v>
      </c>
      <c r="G32" s="45" t="s">
        <v>12</v>
      </c>
      <c r="H32" s="25">
        <v>100</v>
      </c>
      <c r="I32" s="48">
        <v>100</v>
      </c>
      <c r="J32" s="5">
        <f t="shared" si="0"/>
        <v>100</v>
      </c>
      <c r="K32" s="337">
        <f t="shared" ref="K32:K34" si="9">(J32+J33)/2</f>
        <v>100</v>
      </c>
      <c r="L32" s="261" t="s">
        <v>227</v>
      </c>
      <c r="M32" s="338"/>
      <c r="N32" s="131"/>
      <c r="O32" s="3"/>
      <c r="P32" s="3"/>
    </row>
    <row r="33" spans="1:16" s="20" customFormat="1" ht="22.5" customHeight="1" x14ac:dyDescent="0.25">
      <c r="A33" s="346"/>
      <c r="B33" s="260"/>
      <c r="C33" s="344"/>
      <c r="D33" s="344"/>
      <c r="E33" s="236" t="s">
        <v>9</v>
      </c>
      <c r="F33" s="258" t="s">
        <v>14</v>
      </c>
      <c r="G33" s="45" t="s">
        <v>15</v>
      </c>
      <c r="H33" s="25">
        <v>1</v>
      </c>
      <c r="I33" s="25">
        <v>1</v>
      </c>
      <c r="J33" s="5">
        <f t="shared" si="0"/>
        <v>100</v>
      </c>
      <c r="K33" s="339"/>
      <c r="L33" s="261"/>
      <c r="M33" s="338"/>
      <c r="N33" s="131"/>
      <c r="O33" s="3"/>
      <c r="P33" s="3"/>
    </row>
    <row r="34" spans="1:16" s="20" customFormat="1" ht="41.25" customHeight="1" x14ac:dyDescent="0.25">
      <c r="A34" s="346"/>
      <c r="B34" s="260"/>
      <c r="C34" s="354" t="s">
        <v>242</v>
      </c>
      <c r="D34" s="354" t="s">
        <v>7</v>
      </c>
      <c r="E34" s="304" t="s">
        <v>8</v>
      </c>
      <c r="F34" s="298" t="s">
        <v>36</v>
      </c>
      <c r="G34" s="162" t="s">
        <v>12</v>
      </c>
      <c r="H34" s="164">
        <v>100</v>
      </c>
      <c r="I34" s="164">
        <v>100</v>
      </c>
      <c r="J34" s="5">
        <f t="shared" si="0"/>
        <v>100</v>
      </c>
      <c r="K34" s="355">
        <f t="shared" si="9"/>
        <v>100</v>
      </c>
      <c r="L34" s="261"/>
      <c r="M34" s="338"/>
      <c r="N34" s="131"/>
      <c r="O34" s="3"/>
      <c r="P34" s="3"/>
    </row>
    <row r="35" spans="1:16" s="20" customFormat="1" ht="19.5" customHeight="1" x14ac:dyDescent="0.25">
      <c r="A35" s="346"/>
      <c r="B35" s="260"/>
      <c r="C35" s="354"/>
      <c r="D35" s="354"/>
      <c r="E35" s="304" t="s">
        <v>9</v>
      </c>
      <c r="F35" s="259" t="s">
        <v>14</v>
      </c>
      <c r="G35" s="162" t="s">
        <v>15</v>
      </c>
      <c r="H35" s="164">
        <v>3</v>
      </c>
      <c r="I35" s="164">
        <v>3</v>
      </c>
      <c r="J35" s="5">
        <f t="shared" si="0"/>
        <v>100</v>
      </c>
      <c r="K35" s="356"/>
      <c r="L35" s="261"/>
      <c r="M35" s="338"/>
      <c r="N35" s="131"/>
      <c r="O35" s="3"/>
      <c r="P35" s="3"/>
    </row>
    <row r="36" spans="1:16" s="262" customFormat="1" ht="40.5" customHeight="1" x14ac:dyDescent="0.25">
      <c r="A36" s="346"/>
      <c r="B36" s="364" t="s">
        <v>84</v>
      </c>
      <c r="C36" s="344" t="s">
        <v>37</v>
      </c>
      <c r="D36" s="344" t="s">
        <v>7</v>
      </c>
      <c r="E36" s="53" t="s">
        <v>8</v>
      </c>
      <c r="F36" s="263" t="s">
        <v>38</v>
      </c>
      <c r="G36" s="4" t="s">
        <v>12</v>
      </c>
      <c r="H36" s="8">
        <v>100</v>
      </c>
      <c r="I36" s="8">
        <v>100</v>
      </c>
      <c r="J36" s="5">
        <f t="shared" si="0"/>
        <v>100</v>
      </c>
      <c r="K36" s="337">
        <f t="shared" ref="K36" si="10">(J36+J37)/2</f>
        <v>100</v>
      </c>
      <c r="L36" s="261"/>
      <c r="M36" s="338"/>
      <c r="N36" s="131"/>
      <c r="O36" s="3">
        <v>100</v>
      </c>
      <c r="P36" s="3"/>
    </row>
    <row r="37" spans="1:16" s="262" customFormat="1" x14ac:dyDescent="0.25">
      <c r="A37" s="346"/>
      <c r="B37" s="365"/>
      <c r="C37" s="344"/>
      <c r="D37" s="344"/>
      <c r="E37" s="53" t="s">
        <v>9</v>
      </c>
      <c r="F37" s="263" t="s">
        <v>14</v>
      </c>
      <c r="G37" s="4" t="s">
        <v>15</v>
      </c>
      <c r="H37" s="8">
        <v>65</v>
      </c>
      <c r="I37" s="8">
        <v>65</v>
      </c>
      <c r="J37" s="5">
        <f t="shared" si="0"/>
        <v>100</v>
      </c>
      <c r="K37" s="339"/>
      <c r="L37" s="261"/>
      <c r="M37" s="338"/>
      <c r="N37" s="131"/>
      <c r="O37" s="3">
        <f t="shared" si="2"/>
        <v>100</v>
      </c>
      <c r="P37" s="3">
        <f t="shared" si="3"/>
        <v>100</v>
      </c>
    </row>
    <row r="38" spans="1:16" s="262" customFormat="1" ht="37.5" customHeight="1" x14ac:dyDescent="0.25">
      <c r="A38" s="346"/>
      <c r="B38" s="373" t="s">
        <v>83</v>
      </c>
      <c r="C38" s="344" t="s">
        <v>102</v>
      </c>
      <c r="D38" s="344" t="s">
        <v>7</v>
      </c>
      <c r="E38" s="53" t="s">
        <v>8</v>
      </c>
      <c r="F38" s="263" t="s">
        <v>38</v>
      </c>
      <c r="G38" s="4" t="s">
        <v>12</v>
      </c>
      <c r="H38" s="8">
        <v>100</v>
      </c>
      <c r="I38" s="8">
        <v>100</v>
      </c>
      <c r="J38" s="5">
        <f t="shared" si="0"/>
        <v>100</v>
      </c>
      <c r="K38" s="337">
        <f t="shared" ref="K38" si="11">(J38+J39)/2</f>
        <v>100</v>
      </c>
      <c r="L38" s="261" t="s">
        <v>227</v>
      </c>
      <c r="M38" s="338"/>
      <c r="N38" s="131"/>
      <c r="O38" s="3">
        <v>100</v>
      </c>
      <c r="P38" s="3"/>
    </row>
    <row r="39" spans="1:16" s="262" customFormat="1" x14ac:dyDescent="0.25">
      <c r="A39" s="346"/>
      <c r="B39" s="375"/>
      <c r="C39" s="344"/>
      <c r="D39" s="344"/>
      <c r="E39" s="53" t="s">
        <v>9</v>
      </c>
      <c r="F39" s="263" t="s">
        <v>14</v>
      </c>
      <c r="G39" s="4" t="s">
        <v>15</v>
      </c>
      <c r="H39" s="8">
        <v>6</v>
      </c>
      <c r="I39" s="8">
        <v>6</v>
      </c>
      <c r="J39" s="5">
        <f t="shared" si="0"/>
        <v>100</v>
      </c>
      <c r="K39" s="339"/>
      <c r="L39" s="261"/>
      <c r="M39" s="338"/>
      <c r="N39" s="131"/>
      <c r="O39" s="3">
        <f t="shared" si="2"/>
        <v>100</v>
      </c>
      <c r="P39" s="3">
        <f t="shared" si="3"/>
        <v>100</v>
      </c>
    </row>
    <row r="40" spans="1:16" s="262" customFormat="1" ht="39" customHeight="1" x14ac:dyDescent="0.25">
      <c r="A40" s="346"/>
      <c r="B40" s="373" t="s">
        <v>141</v>
      </c>
      <c r="C40" s="344" t="s">
        <v>142</v>
      </c>
      <c r="D40" s="344" t="s">
        <v>7</v>
      </c>
      <c r="E40" s="53" t="s">
        <v>8</v>
      </c>
      <c r="F40" s="263" t="s">
        <v>38</v>
      </c>
      <c r="G40" s="4" t="s">
        <v>12</v>
      </c>
      <c r="H40" s="8">
        <v>100</v>
      </c>
      <c r="I40" s="8">
        <v>100</v>
      </c>
      <c r="J40" s="5">
        <f t="shared" si="0"/>
        <v>100</v>
      </c>
      <c r="K40" s="337">
        <f t="shared" ref="K40" si="12">(J40+J41)/2</f>
        <v>100</v>
      </c>
      <c r="L40" s="261"/>
      <c r="M40" s="338"/>
      <c r="N40" s="131"/>
      <c r="O40" s="3">
        <v>100</v>
      </c>
      <c r="P40" s="3"/>
    </row>
    <row r="41" spans="1:16" s="262" customFormat="1" x14ac:dyDescent="0.25">
      <c r="A41" s="346"/>
      <c r="B41" s="375"/>
      <c r="C41" s="344"/>
      <c r="D41" s="344"/>
      <c r="E41" s="53" t="s">
        <v>9</v>
      </c>
      <c r="F41" s="263" t="s">
        <v>14</v>
      </c>
      <c r="G41" s="4" t="s">
        <v>15</v>
      </c>
      <c r="H41" s="8">
        <v>1</v>
      </c>
      <c r="I41" s="8">
        <v>1</v>
      </c>
      <c r="J41" s="5">
        <f t="shared" si="0"/>
        <v>100</v>
      </c>
      <c r="K41" s="339"/>
      <c r="L41" s="261"/>
      <c r="M41" s="338"/>
      <c r="N41" s="131"/>
      <c r="O41" s="3">
        <f>(J41+J44)/2</f>
        <v>100</v>
      </c>
      <c r="P41" s="3">
        <f t="shared" si="3"/>
        <v>100</v>
      </c>
    </row>
    <row r="42" spans="1:16" s="262" customFormat="1" ht="40.5" customHeight="1" x14ac:dyDescent="0.25">
      <c r="A42" s="346"/>
      <c r="B42" s="373" t="s">
        <v>141</v>
      </c>
      <c r="C42" s="344" t="s">
        <v>218</v>
      </c>
      <c r="D42" s="344" t="s">
        <v>7</v>
      </c>
      <c r="E42" s="53" t="s">
        <v>8</v>
      </c>
      <c r="F42" s="263" t="s">
        <v>38</v>
      </c>
      <c r="G42" s="4" t="s">
        <v>12</v>
      </c>
      <c r="H42" s="8">
        <v>100</v>
      </c>
      <c r="I42" s="8">
        <v>100</v>
      </c>
      <c r="J42" s="5">
        <f t="shared" si="0"/>
        <v>100</v>
      </c>
      <c r="K42" s="337">
        <f t="shared" ref="K42" si="13">(J42+J43)/2</f>
        <v>100</v>
      </c>
      <c r="L42" s="261"/>
      <c r="M42" s="338"/>
      <c r="N42" s="131"/>
      <c r="O42" s="3">
        <v>100</v>
      </c>
      <c r="P42" s="3"/>
    </row>
    <row r="43" spans="1:16" s="262" customFormat="1" x14ac:dyDescent="0.25">
      <c r="A43" s="346"/>
      <c r="B43" s="375"/>
      <c r="C43" s="344"/>
      <c r="D43" s="344"/>
      <c r="E43" s="53" t="s">
        <v>9</v>
      </c>
      <c r="F43" s="263" t="s">
        <v>14</v>
      </c>
      <c r="G43" s="4" t="s">
        <v>15</v>
      </c>
      <c r="H43" s="8">
        <v>1</v>
      </c>
      <c r="I43" s="8">
        <v>1</v>
      </c>
      <c r="J43" s="5">
        <f t="shared" si="0"/>
        <v>100</v>
      </c>
      <c r="K43" s="339"/>
      <c r="L43" s="261"/>
      <c r="M43" s="338"/>
      <c r="N43" s="131"/>
      <c r="O43" s="3">
        <f>(J43+J46)/2</f>
        <v>100</v>
      </c>
      <c r="P43" s="3">
        <f t="shared" ref="P43" si="14">(O42+O43)/2</f>
        <v>100</v>
      </c>
    </row>
    <row r="44" spans="1:16" s="262" customFormat="1" ht="41.25" customHeight="1" x14ac:dyDescent="0.25">
      <c r="A44" s="346"/>
      <c r="B44" s="373" t="s">
        <v>85</v>
      </c>
      <c r="C44" s="344" t="s">
        <v>40</v>
      </c>
      <c r="D44" s="344" t="s">
        <v>7</v>
      </c>
      <c r="E44" s="53" t="s">
        <v>8</v>
      </c>
      <c r="F44" s="263" t="s">
        <v>41</v>
      </c>
      <c r="G44" s="4" t="s">
        <v>12</v>
      </c>
      <c r="H44" s="8">
        <v>100</v>
      </c>
      <c r="I44" s="8">
        <v>100</v>
      </c>
      <c r="J44" s="5">
        <f t="shared" si="0"/>
        <v>100</v>
      </c>
      <c r="K44" s="337">
        <f t="shared" ref="K44" si="15">(J44+J45)/2</f>
        <v>100</v>
      </c>
      <c r="L44" s="261"/>
      <c r="M44" s="338"/>
      <c r="N44" s="131"/>
      <c r="O44" s="3">
        <v>100</v>
      </c>
      <c r="P44" s="3"/>
    </row>
    <row r="45" spans="1:16" s="262" customFormat="1" x14ac:dyDescent="0.25">
      <c r="A45" s="346"/>
      <c r="B45" s="375"/>
      <c r="C45" s="344"/>
      <c r="D45" s="344"/>
      <c r="E45" s="53" t="s">
        <v>9</v>
      </c>
      <c r="F45" s="263" t="s">
        <v>14</v>
      </c>
      <c r="G45" s="4" t="s">
        <v>15</v>
      </c>
      <c r="H45" s="8">
        <v>12</v>
      </c>
      <c r="I45" s="8">
        <v>12</v>
      </c>
      <c r="J45" s="5">
        <f t="shared" si="0"/>
        <v>100</v>
      </c>
      <c r="K45" s="339"/>
      <c r="L45" s="261"/>
      <c r="M45" s="338"/>
      <c r="N45" s="131"/>
      <c r="O45" s="3">
        <f t="shared" si="2"/>
        <v>100</v>
      </c>
      <c r="P45" s="3">
        <f t="shared" si="3"/>
        <v>100</v>
      </c>
    </row>
    <row r="46" spans="1:16" s="262" customFormat="1" ht="24" x14ac:dyDescent="0.25">
      <c r="A46" s="346"/>
      <c r="B46" s="373" t="s">
        <v>122</v>
      </c>
      <c r="C46" s="344" t="s">
        <v>43</v>
      </c>
      <c r="D46" s="344" t="s">
        <v>7</v>
      </c>
      <c r="E46" s="53" t="s">
        <v>8</v>
      </c>
      <c r="F46" s="263" t="s">
        <v>44</v>
      </c>
      <c r="G46" s="4" t="s">
        <v>12</v>
      </c>
      <c r="H46" s="14">
        <v>100</v>
      </c>
      <c r="I46" s="14">
        <v>100</v>
      </c>
      <c r="J46" s="5">
        <f t="shared" si="0"/>
        <v>100</v>
      </c>
      <c r="K46" s="337">
        <f t="shared" ref="K46" si="16">((((J48+J47)/2)+J46)/2)</f>
        <v>100</v>
      </c>
      <c r="L46" s="261"/>
      <c r="M46" s="338"/>
      <c r="N46" s="131"/>
      <c r="O46" s="3">
        <v>100</v>
      </c>
      <c r="P46" s="3"/>
    </row>
    <row r="47" spans="1:16" s="262" customFormat="1" x14ac:dyDescent="0.25">
      <c r="A47" s="346"/>
      <c r="B47" s="374"/>
      <c r="C47" s="344"/>
      <c r="D47" s="344"/>
      <c r="E47" s="53" t="s">
        <v>9</v>
      </c>
      <c r="F47" s="263" t="s">
        <v>14</v>
      </c>
      <c r="G47" s="4" t="s">
        <v>15</v>
      </c>
      <c r="H47" s="14">
        <v>127</v>
      </c>
      <c r="I47" s="14">
        <v>127</v>
      </c>
      <c r="J47" s="5">
        <f t="shared" si="0"/>
        <v>100</v>
      </c>
      <c r="K47" s="338"/>
      <c r="L47" s="261"/>
      <c r="M47" s="338"/>
      <c r="N47" s="131"/>
      <c r="O47" s="3">
        <f t="shared" si="2"/>
        <v>100</v>
      </c>
      <c r="P47" s="3">
        <f t="shared" si="3"/>
        <v>100</v>
      </c>
    </row>
    <row r="48" spans="1:16" s="262" customFormat="1" x14ac:dyDescent="0.25">
      <c r="A48" s="347"/>
      <c r="B48" s="375"/>
      <c r="C48" s="344"/>
      <c r="D48" s="344"/>
      <c r="E48" s="53" t="s">
        <v>9</v>
      </c>
      <c r="F48" s="263" t="s">
        <v>45</v>
      </c>
      <c r="G48" s="4" t="s">
        <v>46</v>
      </c>
      <c r="H48" s="14">
        <v>995</v>
      </c>
      <c r="I48" s="14">
        <v>995</v>
      </c>
      <c r="J48" s="5">
        <f t="shared" si="0"/>
        <v>100</v>
      </c>
      <c r="K48" s="339"/>
      <c r="L48" s="261"/>
      <c r="M48" s="339"/>
      <c r="N48" s="133"/>
      <c r="O48" s="3"/>
      <c r="P48" s="3"/>
    </row>
  </sheetData>
  <mergeCells count="73">
    <mergeCell ref="B46:B48"/>
    <mergeCell ref="C46:C48"/>
    <mergeCell ref="D46:D48"/>
    <mergeCell ref="B38:B39"/>
    <mergeCell ref="C34:C35"/>
    <mergeCell ref="D34:D35"/>
    <mergeCell ref="B40:B41"/>
    <mergeCell ref="B44:B45"/>
    <mergeCell ref="C44:C45"/>
    <mergeCell ref="I2:N2"/>
    <mergeCell ref="I3:N3"/>
    <mergeCell ref="C5:I5"/>
    <mergeCell ref="C38:C39"/>
    <mergeCell ref="D38:D39"/>
    <mergeCell ref="C7:N7"/>
    <mergeCell ref="C8:C10"/>
    <mergeCell ref="D8:D10"/>
    <mergeCell ref="C11:C13"/>
    <mergeCell ref="D11:D13"/>
    <mergeCell ref="K8:K10"/>
    <mergeCell ref="D36:D37"/>
    <mergeCell ref="D32:D33"/>
    <mergeCell ref="C26:C27"/>
    <mergeCell ref="D26:D27"/>
    <mergeCell ref="C30:C31"/>
    <mergeCell ref="B28:B29"/>
    <mergeCell ref="B42:B43"/>
    <mergeCell ref="C42:C43"/>
    <mergeCell ref="D42:D43"/>
    <mergeCell ref="C28:C29"/>
    <mergeCell ref="D28:D29"/>
    <mergeCell ref="B30:B31"/>
    <mergeCell ref="D40:D41"/>
    <mergeCell ref="A8:A48"/>
    <mergeCell ref="B11:B13"/>
    <mergeCell ref="B17:B19"/>
    <mergeCell ref="C17:C19"/>
    <mergeCell ref="D17:D19"/>
    <mergeCell ref="B14:B16"/>
    <mergeCell ref="C14:C16"/>
    <mergeCell ref="D14:D16"/>
    <mergeCell ref="C32:C33"/>
    <mergeCell ref="C40:C41"/>
    <mergeCell ref="B36:B37"/>
    <mergeCell ref="C36:C37"/>
    <mergeCell ref="B23:B25"/>
    <mergeCell ref="C23:C25"/>
    <mergeCell ref="D44:D45"/>
    <mergeCell ref="B26:B27"/>
    <mergeCell ref="K20:K22"/>
    <mergeCell ref="K46:K48"/>
    <mergeCell ref="K42:K43"/>
    <mergeCell ref="K11:K13"/>
    <mergeCell ref="D23:D25"/>
    <mergeCell ref="K34:K35"/>
    <mergeCell ref="K26:K27"/>
    <mergeCell ref="D30:D31"/>
    <mergeCell ref="N10:N11"/>
    <mergeCell ref="B8:B10"/>
    <mergeCell ref="K32:K33"/>
    <mergeCell ref="K17:K19"/>
    <mergeCell ref="K23:K25"/>
    <mergeCell ref="B20:B22"/>
    <mergeCell ref="C20:C22"/>
    <mergeCell ref="D20:D22"/>
    <mergeCell ref="M8:M48"/>
    <mergeCell ref="K36:K37"/>
    <mergeCell ref="K38:K39"/>
    <mergeCell ref="K40:K41"/>
    <mergeCell ref="K44:K45"/>
    <mergeCell ref="K30:K31"/>
    <mergeCell ref="K28:K29"/>
    <mergeCell ref="K14:K16"/>
  </mergeCells>
  <pageMargins left="0.11811023622047245" right="0.11811023622047245" top="0.15748031496062992" bottom="0.74803149606299213" header="0.11811023622047245" footer="0.11811023622047245"/>
  <pageSetup paperSize="9" scale="45" orientation="landscape" r:id="rId1"/>
  <rowBreaks count="1" manualBreakCount="1">
    <brk id="2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27</vt:i4>
      </vt:variant>
    </vt:vector>
  </HeadingPairs>
  <TitlesOfParts>
    <vt:vector size="55" baseType="lpstr">
      <vt:lpstr>сош 1</vt:lpstr>
      <vt:lpstr>сош 2</vt:lpstr>
      <vt:lpstr>сош 3</vt:lpstr>
      <vt:lpstr>сош 4</vt:lpstr>
      <vt:lpstr>сош 5</vt:lpstr>
      <vt:lpstr>оош 6</vt:lpstr>
      <vt:lpstr>сош 7</vt:lpstr>
      <vt:lpstr>сош 8 </vt:lpstr>
      <vt:lpstr>сош 10</vt:lpstr>
      <vt:lpstr>сош 11</vt:lpstr>
      <vt:lpstr>сош 12</vt:lpstr>
      <vt:lpstr>сош 15</vt:lpstr>
      <vt:lpstr>оош 16</vt:lpstr>
      <vt:lpstr>сош 17</vt:lpstr>
      <vt:lpstr>сош 18</vt:lpstr>
      <vt:lpstr>оош 19</vt:lpstr>
      <vt:lpstr>оош 28</vt:lpstr>
      <vt:lpstr>сош 46</vt:lpstr>
      <vt:lpstr>сош 47</vt:lpstr>
      <vt:lpstr>дс №1</vt:lpstr>
      <vt:lpstr>дс №2</vt:lpstr>
      <vt:lpstr>дс №3</vt:lpstr>
      <vt:lpstr>дс №6</vt:lpstr>
      <vt:lpstr>дс №8</vt:lpstr>
      <vt:lpstr>дс №20</vt:lpstr>
      <vt:lpstr>дс №28</vt:lpstr>
      <vt:lpstr>дс № 29</vt:lpstr>
      <vt:lpstr>свод</vt:lpstr>
      <vt:lpstr>'дс № 29'!Область_печати</vt:lpstr>
      <vt:lpstr>'дс №1'!Область_печати</vt:lpstr>
      <vt:lpstr>'дс №2'!Область_печати</vt:lpstr>
      <vt:lpstr>'дс №20'!Область_печати</vt:lpstr>
      <vt:lpstr>'дс №28'!Область_печати</vt:lpstr>
      <vt:lpstr>'дс №3'!Область_печати</vt:lpstr>
      <vt:lpstr>'дс №6'!Область_печати</vt:lpstr>
      <vt:lpstr>'дс №8'!Область_печати</vt:lpstr>
      <vt:lpstr>'оош 16'!Область_печати</vt:lpstr>
      <vt:lpstr>'оош 19'!Область_печати</vt:lpstr>
      <vt:lpstr>'оош 28'!Область_печати</vt:lpstr>
      <vt:lpstr>'оош 6'!Область_печати</vt:lpstr>
      <vt:lpstr>'сош 1'!Область_печати</vt:lpstr>
      <vt:lpstr>'сош 10'!Область_печати</vt:lpstr>
      <vt:lpstr>'сош 11'!Область_печати</vt:lpstr>
      <vt:lpstr>'сош 12'!Область_печати</vt:lpstr>
      <vt:lpstr>'сош 15'!Область_печати</vt:lpstr>
      <vt:lpstr>'сош 17'!Область_печати</vt:lpstr>
      <vt:lpstr>'сош 18'!Область_печати</vt:lpstr>
      <vt:lpstr>'сош 2'!Область_печати</vt:lpstr>
      <vt:lpstr>'сош 3'!Область_печати</vt:lpstr>
      <vt:lpstr>'сош 4'!Область_печати</vt:lpstr>
      <vt:lpstr>'сош 46'!Область_печати</vt:lpstr>
      <vt:lpstr>'сош 47'!Область_печати</vt:lpstr>
      <vt:lpstr>'сош 5'!Область_печати</vt:lpstr>
      <vt:lpstr>'сош 7'!Область_печати</vt:lpstr>
      <vt:lpstr>'сош 8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2023-02-06T05:43:50Z</dcterms:modified>
</cp:coreProperties>
</file>